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firstSheet="17" activeTab="17"/>
  </bookViews>
  <sheets>
    <sheet name="Челюбскинцев 59а" sheetId="1" r:id="rId1"/>
    <sheet name="Челюскинцев 59" sheetId="2" r:id="rId2"/>
    <sheet name="Челюскинцев 58" sheetId="3" r:id="rId3"/>
    <sheet name="Челюскинцев 55а" sheetId="4" r:id="rId4"/>
    <sheet name="Челюскинцев 55" sheetId="5" r:id="rId5"/>
    <sheet name="Челюскинцев 53" sheetId="6" r:id="rId6"/>
    <sheet name="Челюскинцев 51" sheetId="7" r:id="rId7"/>
    <sheet name="Челюскинцев 49" sheetId="8" r:id="rId8"/>
    <sheet name="Челюскинцев 47" sheetId="9" r:id="rId9"/>
    <sheet name="Челюскинцев 45" sheetId="10" r:id="rId10"/>
    <sheet name="Челюскинцев 43" sheetId="11" r:id="rId11"/>
    <sheet name="Челюскинцев 41 а" sheetId="12" r:id="rId12"/>
    <sheet name="ЧГРЭС 5" sheetId="13" r:id="rId13"/>
    <sheet name="ЧГРЭС 3" sheetId="14" r:id="rId14"/>
    <sheet name="Р.Люксембург 24" sheetId="15" r:id="rId15"/>
    <sheet name="Республики 104" sheetId="16" r:id="rId16"/>
    <sheet name="Пр.Южный 3" sheetId="17" r:id="rId17"/>
    <sheet name="Пр.Южный 2" sheetId="18" r:id="rId18"/>
    <sheet name="Пр.Южный 1" sheetId="19" r:id="rId19"/>
    <sheet name="Металлургов 22" sheetId="20" r:id="rId20"/>
    <sheet name="Ленина 59" sheetId="21" r:id="rId21"/>
    <sheet name="Ленина 53" sheetId="22" r:id="rId22"/>
    <sheet name="Ленина 51" sheetId="23" r:id="rId23"/>
    <sheet name="Ленина 49" sheetId="24" r:id="rId24"/>
    <sheet name="Ленина 47" sheetId="25" r:id="rId25"/>
    <sheet name="Ленина 45" sheetId="26" r:id="rId26"/>
    <sheet name="Ленина 44" sheetId="27" r:id="rId27"/>
    <sheet name="Ленина 43" sheetId="28" r:id="rId28"/>
    <sheet name="Ленина 38" sheetId="29" r:id="rId29"/>
    <sheet name="Ленина 36а" sheetId="30" r:id="rId30"/>
    <sheet name="Ленина 36" sheetId="31" r:id="rId31"/>
    <sheet name="Графитовая 3" sheetId="32" r:id="rId32"/>
    <sheet name="Графитовая 2" sheetId="33" r:id="rId33"/>
    <sheet name="Графитовая 1" sheetId="34" r:id="rId34"/>
    <sheet name="Челюскинцев 64" sheetId="35" r:id="rId35"/>
    <sheet name="Челюскинцев 62" sheetId="36" r:id="rId36"/>
    <sheet name="Челюскинцев 60" sheetId="37" r:id="rId37"/>
    <sheet name="Челюскинцев 56" sheetId="38" r:id="rId38"/>
    <sheet name="Челюскинцев 37 а" sheetId="39" r:id="rId39"/>
    <sheet name="К.Либкнехта 111" sheetId="40" r:id="rId40"/>
    <sheet name="Ленина 34" sheetId="41" r:id="rId41"/>
    <sheet name="Ленина 32" sheetId="42" r:id="rId42"/>
    <sheet name="Кр.Звезда 105" sheetId="43" r:id="rId43"/>
    <sheet name="К.Звезда 103" sheetId="44" r:id="rId44"/>
    <sheet name="Кр.Звезда 102" sheetId="45" r:id="rId45"/>
    <sheet name="Кр.Звезда 99" sheetId="46" r:id="rId46"/>
    <sheet name="К.Либкнехта 139" sheetId="47" r:id="rId47"/>
    <sheet name="К.Либкнехта 135" sheetId="48" r:id="rId48"/>
    <sheet name="К.Либкнехта 133" sheetId="49" r:id="rId49"/>
    <sheet name="К.Либкнехта 131" sheetId="50" r:id="rId50"/>
    <sheet name="К.Либкнехта 129" sheetId="51" r:id="rId51"/>
    <sheet name="К.Либкнехта 127" sheetId="52" r:id="rId52"/>
    <sheet name="К.Либкнехта 123" sheetId="53" r:id="rId53"/>
    <sheet name="К.Либкнехта 121" sheetId="54" r:id="rId54"/>
    <sheet name="К.Либкнехта 119" sheetId="55" r:id="rId55"/>
    <sheet name="К.Либкнехта 117" sheetId="56" r:id="rId56"/>
    <sheet name="К.Либкнехта 115" sheetId="57" r:id="rId57"/>
    <sheet name="К.Либкнехта 113" sheetId="58" r:id="rId58"/>
    <sheet name="К.Либкнехта 109" sheetId="59" r:id="rId59"/>
    <sheet name="Ст.Графитовая 8" sheetId="60" r:id="rId60"/>
    <sheet name="К.Либкнехта 107" sheetId="61" r:id="rId61"/>
    <sheet name="Калинина 197" sheetId="62" r:id="rId62"/>
    <sheet name="Демина 14" sheetId="63" r:id="rId63"/>
    <sheet name="Демина 12" sheetId="64" r:id="rId64"/>
    <sheet name="Демина 11" sheetId="65" r:id="rId65"/>
    <sheet name="Демина 11а" sheetId="66" r:id="rId66"/>
    <sheet name="Демина 10" sheetId="67" r:id="rId67"/>
    <sheet name="Демина 9а" sheetId="68" r:id="rId68"/>
    <sheet name="Демина 9" sheetId="69" r:id="rId69"/>
    <sheet name="Демина 8" sheetId="70" r:id="rId70"/>
    <sheet name="Демина 6" sheetId="71" r:id="rId71"/>
    <sheet name="Демина 5" sheetId="72" r:id="rId72"/>
    <sheet name="Демина 4" sheetId="73" r:id="rId73"/>
    <sheet name="Демина 3" sheetId="74" r:id="rId74"/>
    <sheet name="Кр.Звезда 100" sheetId="75" r:id="rId75"/>
    <sheet name="Демина 1" sheetId="76" r:id="rId76"/>
    <sheet name="Демина 2" sheetId="77" r:id="rId77"/>
    <sheet name="Ленина 30" sheetId="78" r:id="rId78"/>
  </sheets>
  <definedNames/>
  <calcPr fullCalcOnLoad="1"/>
</workbook>
</file>

<file path=xl/sharedStrings.xml><?xml version="1.0" encoding="utf-8"?>
<sst xmlns="http://schemas.openxmlformats.org/spreadsheetml/2006/main" count="4075" uniqueCount="760">
  <si>
    <t>ОТЧЕТ</t>
  </si>
  <si>
    <t>ООО УК "Комфорт" за 2011 год</t>
  </si>
  <si>
    <t>Начислено жильцам</t>
  </si>
  <si>
    <t>холодная вода</t>
  </si>
  <si>
    <t>водоотведение</t>
  </si>
  <si>
    <t>нагрев воды</t>
  </si>
  <si>
    <t>найм</t>
  </si>
  <si>
    <t>отопление</t>
  </si>
  <si>
    <t>горячая вода</t>
  </si>
  <si>
    <t>Обслуживание и содержание</t>
  </si>
  <si>
    <t>ИТОГО</t>
  </si>
  <si>
    <t>оплачено жильцами</t>
  </si>
  <si>
    <t>Задолженность на 1.01.2011 г. по оплате коммунальных услуг</t>
  </si>
  <si>
    <t>Задолженность на 1.01.2012 г. по оплате коммунальных услуг</t>
  </si>
  <si>
    <t>Расшифровка статьи ремонт и содержание общего имущества МКД.</t>
  </si>
  <si>
    <t>Начислено</t>
  </si>
  <si>
    <t>Израсходовано</t>
  </si>
  <si>
    <t>Аварийно диспетчерская служба</t>
  </si>
  <si>
    <t>Освещение мест общего пользования</t>
  </si>
  <si>
    <t>Уборка придомовой территории</t>
  </si>
  <si>
    <t>Дератизация и десинсекция</t>
  </si>
  <si>
    <t>Вывоз ТБО и КГМ</t>
  </si>
  <si>
    <t xml:space="preserve">Обслуживание внутридомового газового оборудования </t>
  </si>
  <si>
    <t>Управление МКД</t>
  </si>
  <si>
    <t>Текущий ремонт,техническое обслуживание внутридомовых</t>
  </si>
  <si>
    <t>систем теплоснабжения,водопотребления,водоотведения,</t>
  </si>
  <si>
    <t>ремонт проводки,замена ламп</t>
  </si>
  <si>
    <t>Изготовление и установка досок объявления</t>
  </si>
  <si>
    <t>Окрашевание металлических дверей</t>
  </si>
  <si>
    <t>ремонт скамеек</t>
  </si>
  <si>
    <t>сварка ручки на входной двери</t>
  </si>
  <si>
    <t>в т.ч.</t>
  </si>
  <si>
    <t xml:space="preserve">электрических систем, конструктивных элементов, благоустройство </t>
  </si>
  <si>
    <t>и другие виды работ</t>
  </si>
  <si>
    <t>Ремонт освещения подвалов</t>
  </si>
  <si>
    <t>Остаток средств по статье ремонт и содержание МКД на 1.01.2012 г.</t>
  </si>
  <si>
    <t>в рублях.</t>
  </si>
  <si>
    <t>осмотры:кровли,вент.каналов,подвалов и чердаков,электрощитов,</t>
  </si>
  <si>
    <t>электрошкафов,элнваторных узлов, бойлеров,прочистка выпусков</t>
  </si>
  <si>
    <t>Итого остаток средств за 2011 год.</t>
  </si>
  <si>
    <t>в.т.ч.</t>
  </si>
  <si>
    <t>по МКД  Демина 2</t>
  </si>
  <si>
    <t>по МКД  Ленина 30</t>
  </si>
  <si>
    <t>ремонт патрона,замена ламп 3 шт.</t>
  </si>
  <si>
    <t>Косметический ремонт л.клеток</t>
  </si>
  <si>
    <t>замена задвижки на сист.отопления</t>
  </si>
  <si>
    <t>ремонт ввода отопления</t>
  </si>
  <si>
    <t>набивка сальников,окраска,изолировка</t>
  </si>
  <si>
    <t>Директор ООО УК "Комфорт"                       Н.Б.Силантьева.</t>
  </si>
  <si>
    <t>по МКД  Кр.Звезда 100</t>
  </si>
  <si>
    <t>газ</t>
  </si>
  <si>
    <t>электроэнергия</t>
  </si>
  <si>
    <t>ремонт эл.проводки</t>
  </si>
  <si>
    <t>ремонт светильника, проводки</t>
  </si>
  <si>
    <t>изг.и установка дверного.полотна</t>
  </si>
  <si>
    <t>ремонт светильника,патрона</t>
  </si>
  <si>
    <t>ремонт проводки,замена выкл,ламп</t>
  </si>
  <si>
    <t>ремонт пола в подъезде</t>
  </si>
  <si>
    <t>ремонт эл.щита</t>
  </si>
  <si>
    <t>установка мет.двери</t>
  </si>
  <si>
    <t>закрытие оконных проемов</t>
  </si>
  <si>
    <t>смена стояка канализации</t>
  </si>
  <si>
    <t>остекление со снятием и ремнтом рам</t>
  </si>
  <si>
    <t>по МКД  Демина 3</t>
  </si>
  <si>
    <t>электрошкафов,элеваторных узлов, бойлеров,прочистка выпусков</t>
  </si>
  <si>
    <t>грязная ГВС</t>
  </si>
  <si>
    <t>ремонт теплообменника</t>
  </si>
  <si>
    <t>замена трубопровода</t>
  </si>
  <si>
    <t>замена водоподогревателя на пласт.тепл.</t>
  </si>
  <si>
    <t>ремонт освещения в подвале</t>
  </si>
  <si>
    <t>ремонт системы отопления</t>
  </si>
  <si>
    <t>ремонт проводки,замена ламп 2 шт.</t>
  </si>
  <si>
    <t>ремонт окна в подвал</t>
  </si>
  <si>
    <t>чистка стояка ГВС</t>
  </si>
  <si>
    <t>Установка кранов</t>
  </si>
  <si>
    <t>ремонт освещения подвалов</t>
  </si>
  <si>
    <t>замена резьбы на батареи</t>
  </si>
  <si>
    <t>окрашевание скамеек.</t>
  </si>
  <si>
    <t>ремонт стяжки козырька</t>
  </si>
  <si>
    <t>ремонт патрона,замена ламп 1 шт</t>
  </si>
  <si>
    <t>устройство желобов на козырьке</t>
  </si>
  <si>
    <t>устройство желоба на козырьке</t>
  </si>
  <si>
    <t>устройство желоба на казырек</t>
  </si>
  <si>
    <t>ремонт межпанельных швов</t>
  </si>
  <si>
    <t>по МКД  Демина 4</t>
  </si>
  <si>
    <t>по МКД  Демина 5</t>
  </si>
  <si>
    <t>ремонт этажного щита</t>
  </si>
  <si>
    <t>ремонт бойлера</t>
  </si>
  <si>
    <t>ремонт  установка светильника,лампы</t>
  </si>
  <si>
    <t>смена водоподогревателя на пл.теплооб</t>
  </si>
  <si>
    <t>установили урну</t>
  </si>
  <si>
    <t>по МКД  Демина 6</t>
  </si>
  <si>
    <t>очистка наледи с мауэрлата</t>
  </si>
  <si>
    <t>очистка наледи с маурлата</t>
  </si>
  <si>
    <t>навесили замок</t>
  </si>
  <si>
    <t>ремонт батареи</t>
  </si>
  <si>
    <t>Уборка лестничных клеток</t>
  </si>
  <si>
    <t>чистка ГВС</t>
  </si>
  <si>
    <t>косм.ремонт л.клеток</t>
  </si>
  <si>
    <t>ремонт ВРУ</t>
  </si>
  <si>
    <t>смена задвижки</t>
  </si>
  <si>
    <t>ремонт двери</t>
  </si>
  <si>
    <t>смена участка стояка</t>
  </si>
  <si>
    <t>ремонт канализации на чердаке</t>
  </si>
  <si>
    <t>замена канализации</t>
  </si>
  <si>
    <t>ремонт проводки</t>
  </si>
  <si>
    <t>ремонт отопления</t>
  </si>
  <si>
    <t>свищ на трубопроводе</t>
  </si>
  <si>
    <t>врезка крана на батареи</t>
  </si>
  <si>
    <t>заделка подвальных окон</t>
  </si>
  <si>
    <t>Изолировка</t>
  </si>
  <si>
    <t>ремонт скамейки</t>
  </si>
  <si>
    <t>ремонт теплоузла</t>
  </si>
  <si>
    <t>ремонт ограждения бойлерной</t>
  </si>
  <si>
    <t>порыв на врезке ХВС на теплообменнике</t>
  </si>
  <si>
    <t>по МКД  Демина 9</t>
  </si>
  <si>
    <t>по МКД  Демина 9а</t>
  </si>
  <si>
    <t>ремонт входной двери</t>
  </si>
  <si>
    <t>замена задвижки</t>
  </si>
  <si>
    <t>ремонт отключения</t>
  </si>
  <si>
    <t>по МКД  Демина 10</t>
  </si>
  <si>
    <t>62949.72</t>
  </si>
  <si>
    <t>приварили дверь</t>
  </si>
  <si>
    <t>замена крана шарового</t>
  </si>
  <si>
    <t>Ремонт ГВС стояков</t>
  </si>
  <si>
    <t xml:space="preserve">замена задвижки </t>
  </si>
  <si>
    <t>ремонт подвальной двери</t>
  </si>
  <si>
    <t>замена кр.шарового и трубы п.сушителя</t>
  </si>
  <si>
    <t>ремонт п.сушителя</t>
  </si>
  <si>
    <t>течь в теплоузле</t>
  </si>
  <si>
    <t>по МКД  Демина 11</t>
  </si>
  <si>
    <t>л.ремонт чердачного люка</t>
  </si>
  <si>
    <t>ремонт подъездного отопления</t>
  </si>
  <si>
    <t>ремонт отпления</t>
  </si>
  <si>
    <t>замена трубы ГВС</t>
  </si>
  <si>
    <t>очистка от наледи крыши</t>
  </si>
  <si>
    <t>откачать в подвале</t>
  </si>
  <si>
    <t>закрыли подвал на замок</t>
  </si>
  <si>
    <t>устранение течи ГВС на резьбе в подвале</t>
  </si>
  <si>
    <t>ремонт батареи в подъезде</t>
  </si>
  <si>
    <t>замена стояка через перекрытие</t>
  </si>
  <si>
    <t>прочистка выпуска и установка крышки</t>
  </si>
  <si>
    <t>ремонт эл.магистрали</t>
  </si>
  <si>
    <t>замена трубы на ГВС</t>
  </si>
  <si>
    <t>заделка отверстия в колясочной</t>
  </si>
  <si>
    <t>ремонт полотенцесушителя</t>
  </si>
  <si>
    <t>ремонт трубопровода</t>
  </si>
  <si>
    <t>ремонт кровли  (балкона)</t>
  </si>
  <si>
    <t>замена вентеля</t>
  </si>
  <si>
    <t>откачка воды</t>
  </si>
  <si>
    <t>Замена вентеля воздухосборника</t>
  </si>
  <si>
    <t>ремонт чердачного люка</t>
  </si>
  <si>
    <t>закрытие подвального помещения</t>
  </si>
  <si>
    <t>уборка снега с крыши</t>
  </si>
  <si>
    <t>очиска кровли от снега</t>
  </si>
  <si>
    <t>косметический ремонт л/клетки</t>
  </si>
  <si>
    <t>косметический ремонт л.клеток</t>
  </si>
  <si>
    <t>промывка батареи</t>
  </si>
  <si>
    <t>сварка свища</t>
  </si>
  <si>
    <t>набивка сальников,аокраска,изолировка</t>
  </si>
  <si>
    <t>ремонт в тепловом узле</t>
  </si>
  <si>
    <t>ремонт мягкой кровли</t>
  </si>
  <si>
    <t>устранение свища на ловале</t>
  </si>
  <si>
    <t>течь батареи</t>
  </si>
  <si>
    <t>ремонт проушин на черд.иначес замка</t>
  </si>
  <si>
    <t>закрытие чердачного дюка на замок</t>
  </si>
  <si>
    <t>ремонт проушин,замок на подвальной двери</t>
  </si>
  <si>
    <t>косм.ремонт.л.кл.</t>
  </si>
  <si>
    <t xml:space="preserve">порыв трубы ГВС </t>
  </si>
  <si>
    <t>ремонт стояка канализации</t>
  </si>
  <si>
    <t>Ремонт мягкой кровли</t>
  </si>
  <si>
    <t>окрашивание МАФ</t>
  </si>
  <si>
    <t>ремонт детской площадки</t>
  </si>
  <si>
    <t>окрашевание скамеек</t>
  </si>
  <si>
    <t>смена выпуска канализации</t>
  </si>
  <si>
    <t>ремонт межп.швов</t>
  </si>
  <si>
    <t>течь на стояке ГВС</t>
  </si>
  <si>
    <t>закрепили окно 4 п. 2 эт.</t>
  </si>
  <si>
    <t>по МКД  К.Либкнехта 107</t>
  </si>
  <si>
    <t>очистка кровли от наледи</t>
  </si>
  <si>
    <t>очистка наледи водослива</t>
  </si>
  <si>
    <t>ремонт освещения тепловых узлов</t>
  </si>
  <si>
    <t>замена арматуры на стояках отопления</t>
  </si>
  <si>
    <t>косметический ремонт л.клетки</t>
  </si>
  <si>
    <t>течь подводки к батареи</t>
  </si>
  <si>
    <t>по МКД  С.Графитовая 8</t>
  </si>
  <si>
    <t>очистка от снега периметра дома</t>
  </si>
  <si>
    <t>ремонт водоподогревателя</t>
  </si>
  <si>
    <t>космет.ремонт л/клетки</t>
  </si>
  <si>
    <t>замена стояка канализации</t>
  </si>
  <si>
    <t>протяжка теплообменника</t>
  </si>
  <si>
    <t>ремонт канализации в 1 п. и бойлерной</t>
  </si>
  <si>
    <t>ремонт теплового узла</t>
  </si>
  <si>
    <t>ремонт входных и подвальных дверей</t>
  </si>
  <si>
    <t>замена вентелей</t>
  </si>
  <si>
    <t>обслуживание газовой емкости</t>
  </si>
  <si>
    <t>электрошкафов,элеваторных узлов, бойлеров,прочистка выпусков,</t>
  </si>
  <si>
    <t>очистка наледи с водо.трубы</t>
  </si>
  <si>
    <t>замена трубы и крага шарового</t>
  </si>
  <si>
    <t>замена запюарматуры на сист.отоп.</t>
  </si>
  <si>
    <t>ремонтводосточных труб</t>
  </si>
  <si>
    <t xml:space="preserve">ремонт ВРУ </t>
  </si>
  <si>
    <t>замена вентеле</t>
  </si>
  <si>
    <t>й</t>
  </si>
  <si>
    <t>промыть батарею</t>
  </si>
  <si>
    <t>замена вентелей на стояках</t>
  </si>
  <si>
    <t>замена пробки на батареи</t>
  </si>
  <si>
    <t>заложить проем в боллерной</t>
  </si>
  <si>
    <t>смена водосточных труб</t>
  </si>
  <si>
    <t>замена стояка ХВС</t>
  </si>
  <si>
    <t>Ремонт гребенки ХВС</t>
  </si>
  <si>
    <t>устранение запаха канализации</t>
  </si>
  <si>
    <t>замена канал.стояка</t>
  </si>
  <si>
    <t>Смена водоподогревателя</t>
  </si>
  <si>
    <t>ремонт шифирной кровли</t>
  </si>
  <si>
    <t>замена кранов на стояках</t>
  </si>
  <si>
    <t>убрать кран на батореи</t>
  </si>
  <si>
    <t>укстранение течи в подвале</t>
  </si>
  <si>
    <t>ремонт кирпичной кладки входа в подвал</t>
  </si>
  <si>
    <t>устранение течи стояка в туалете</t>
  </si>
  <si>
    <t>смена крана шарового</t>
  </si>
  <si>
    <t>косм.ремонт л.коетки после возг.</t>
  </si>
  <si>
    <t>ремонт подвальных дверей</t>
  </si>
  <si>
    <t>Замена стояка канализации</t>
  </si>
  <si>
    <t>ремонт подъездного козырька 8 шт.</t>
  </si>
  <si>
    <t>замена части канализационной трубы</t>
  </si>
  <si>
    <t>Замена крана шар.на батареи</t>
  </si>
  <si>
    <t>заделка отверстия в панелях</t>
  </si>
  <si>
    <t xml:space="preserve">течь на стояке </t>
  </si>
  <si>
    <t>восстановление наружного освещения</t>
  </si>
  <si>
    <t>ремонт системы канализации</t>
  </si>
  <si>
    <t>замена участка стояка</t>
  </si>
  <si>
    <t>замена вентеля на п.сушителе</t>
  </si>
  <si>
    <t>убрали кран на батареи</t>
  </si>
  <si>
    <t>ремонт качели</t>
  </si>
  <si>
    <t>замена стекла</t>
  </si>
  <si>
    <t>рем. щита ВРУ, линии наружн. осв.</t>
  </si>
  <si>
    <t>косм.ремонт л.клетки</t>
  </si>
  <si>
    <t>закрытие подвальной двери</t>
  </si>
  <si>
    <t>замена крана шар.на батареи</t>
  </si>
  <si>
    <t xml:space="preserve">очистка наледи </t>
  </si>
  <si>
    <t>очиска кровли от наледи</t>
  </si>
  <si>
    <t>очистка наледи с балкона</t>
  </si>
  <si>
    <t>чистка кровли от наледи</t>
  </si>
  <si>
    <t>Течь трубы отопления</t>
  </si>
  <si>
    <t>ремонт эл.щита,замена ламп 3 шт.</t>
  </si>
  <si>
    <t>ремонт эл.щита,замена ламп4 шт.</t>
  </si>
  <si>
    <t>устранение течи в перекрытии</t>
  </si>
  <si>
    <t xml:space="preserve">течь стояка в перекрытии </t>
  </si>
  <si>
    <t>ремонт участка трубопровода</t>
  </si>
  <si>
    <t>откачка воды из подвала</t>
  </si>
  <si>
    <t>изготовление и установка люка</t>
  </si>
  <si>
    <t>заделка отверстия в полу</t>
  </si>
  <si>
    <t>уборка травы с водст.трубы</t>
  </si>
  <si>
    <t>ремонт подъездного козырька 6 шт.</t>
  </si>
  <si>
    <t>не работает вентеляция</t>
  </si>
  <si>
    <t>ремонт окнной рамы</t>
  </si>
  <si>
    <t>начистка наледи с мауэрлата</t>
  </si>
  <si>
    <t>очистка водослива от наледи</t>
  </si>
  <si>
    <t>очистка мауэрлата от наледи</t>
  </si>
  <si>
    <t>ремонт скамейкек</t>
  </si>
  <si>
    <t>ремонт стяжки</t>
  </si>
  <si>
    <t>заделка отверстий после сантех работ</t>
  </si>
  <si>
    <t>порыв отпления в тепловом узле</t>
  </si>
  <si>
    <t>Подварили калач на водопод.</t>
  </si>
  <si>
    <t>ремонт системы канал.</t>
  </si>
  <si>
    <t>ремонт системы отопл</t>
  </si>
  <si>
    <t>ремонт ГВС</t>
  </si>
  <si>
    <t>очистка снега под квартирой,проделование дренажа,сгон воды</t>
  </si>
  <si>
    <t>ремонт оконных рам</t>
  </si>
  <si>
    <t>Устранение течи батарей, замена крана шарового</t>
  </si>
  <si>
    <t>Косм.ремонт л.клеток</t>
  </si>
  <si>
    <t>емонт скамейки</t>
  </si>
  <si>
    <t>ремонт кровли в подвал</t>
  </si>
  <si>
    <t>остекление тамбурной двери</t>
  </si>
  <si>
    <t>установка решетки на подвальном окне</t>
  </si>
  <si>
    <t>течь задвижки на топлении</t>
  </si>
  <si>
    <t>ремонт петель начердачной двери,навес замков</t>
  </si>
  <si>
    <t>замена замка на подвальной двери</t>
  </si>
  <si>
    <t>ремонт и остекление тамбурной двери</t>
  </si>
  <si>
    <t>по МКД  К.Либкнехта 123</t>
  </si>
  <si>
    <t>устранение течи канализации</t>
  </si>
  <si>
    <t>течь трубы в бойлере</t>
  </si>
  <si>
    <t>течь на бойлере</t>
  </si>
  <si>
    <t>емонт стояка канализации</t>
  </si>
  <si>
    <t>ремонт карнизной плиты балкона</t>
  </si>
  <si>
    <t xml:space="preserve">устранение течи  </t>
  </si>
  <si>
    <t>устройство оцинк. отбойника на кровле</t>
  </si>
  <si>
    <t>ремонт магистрали</t>
  </si>
  <si>
    <t>прочистка чентеляции</t>
  </si>
  <si>
    <t>ремонт канализации</t>
  </si>
  <si>
    <t>укрепление канализации</t>
  </si>
  <si>
    <t>Ремонт ГВС</t>
  </si>
  <si>
    <t>закрытие подвала</t>
  </si>
  <si>
    <t>навесили навесной замок</t>
  </si>
  <si>
    <t>Устранение свищей на отоплении</t>
  </si>
  <si>
    <t>сварка на трассе замена кран.шарового</t>
  </si>
  <si>
    <t>установка перил</t>
  </si>
  <si>
    <t>замена стояка в подъезде</t>
  </si>
  <si>
    <t>ремонт сгона</t>
  </si>
  <si>
    <t>ремонт канализации в подвале</t>
  </si>
  <si>
    <t>замена сбросников</t>
  </si>
  <si>
    <t>замена тройника на канализации</t>
  </si>
  <si>
    <t>ремонт стояков отопления</t>
  </si>
  <si>
    <t>ремонт стояка ХВС</t>
  </si>
  <si>
    <t>устранение течи п.с в подвале</t>
  </si>
  <si>
    <t>запал клапан на вентеле</t>
  </si>
  <si>
    <t>разборка ниши для ремонта стояков</t>
  </si>
  <si>
    <t>закрытие стояков ГВЛ</t>
  </si>
  <si>
    <t>течь на стояке отопления</t>
  </si>
  <si>
    <t>течь ГВС</t>
  </si>
  <si>
    <t>откачка канализации</t>
  </si>
  <si>
    <t>откачка в узле</t>
  </si>
  <si>
    <t>смена проушины,установка замка</t>
  </si>
  <si>
    <t>смена петли на чердачную дверь</t>
  </si>
  <si>
    <t>очистка снега с кровли</t>
  </si>
  <si>
    <t>Откачка воды</t>
  </si>
  <si>
    <t>ремонт кровли, тамбура</t>
  </si>
  <si>
    <t>промывка теплообменника</t>
  </si>
  <si>
    <t>установка светильника</t>
  </si>
  <si>
    <t>замена задвижки на отоплении</t>
  </si>
  <si>
    <t>ремонт трубы ГВС</t>
  </si>
  <si>
    <t>закрытие подвального окна</t>
  </si>
  <si>
    <t>подварка сварочного шва</t>
  </si>
  <si>
    <t>замена участка провода</t>
  </si>
  <si>
    <t>очистка кровли от снега</t>
  </si>
  <si>
    <t>переварили п.сушитель</t>
  </si>
  <si>
    <t>замена канализационного стояка</t>
  </si>
  <si>
    <t>откачка воды из подваля</t>
  </si>
  <si>
    <t>заварили свищ</t>
  </si>
  <si>
    <t>ремонт чедачного люка</t>
  </si>
  <si>
    <t>ремонт стояка</t>
  </si>
  <si>
    <t>течь сгона на конвекторе</t>
  </si>
  <si>
    <t>течь на конвекторе</t>
  </si>
  <si>
    <t>течь на конвекторе по резьбе</t>
  </si>
  <si>
    <t>изготовление и установка дверной коробки</t>
  </si>
  <si>
    <t>ремонт батарей</t>
  </si>
  <si>
    <t>Ремонт стояка ХВС</t>
  </si>
  <si>
    <t>очистка от льда ливневки</t>
  </si>
  <si>
    <t>очистка ливневки от наледи</t>
  </si>
  <si>
    <t>устранение течи трубы под подъездом</t>
  </si>
  <si>
    <t>течь воды</t>
  </si>
  <si>
    <t>ремонт стояков в подвале</t>
  </si>
  <si>
    <t>герметизация стояка канализации</t>
  </si>
  <si>
    <t xml:space="preserve">ревизия патрона,замена ламп </t>
  </si>
  <si>
    <t>устранение свища на ХВС</t>
  </si>
  <si>
    <t>течь стояка ГВС</t>
  </si>
  <si>
    <t>Течь стояка ГВС</t>
  </si>
  <si>
    <t>течь на врезке ХВС</t>
  </si>
  <si>
    <t>установка крышки на стояке канализации</t>
  </si>
  <si>
    <t>пемонт оконной рамы</t>
  </si>
  <si>
    <t>ремонт стояка отопления</t>
  </si>
  <si>
    <t>устранение течи сбросника на отоплении</t>
  </si>
  <si>
    <t>течь вентеля отопления,замена вентеля</t>
  </si>
  <si>
    <t>замена сборки</t>
  </si>
  <si>
    <t>течь стояка канализации</t>
  </si>
  <si>
    <t>смена трубы ХВС</t>
  </si>
  <si>
    <t>остекление 5 п.</t>
  </si>
  <si>
    <t>ремонт перил</t>
  </si>
  <si>
    <t>замена запорной арматуры на стояке</t>
  </si>
  <si>
    <t>приварили проушины на подв.двери</t>
  </si>
  <si>
    <t>Установка решетки</t>
  </si>
  <si>
    <t>течь трубы ГВС</t>
  </si>
  <si>
    <t>заделка подвального окна</t>
  </si>
  <si>
    <t>ревизия патрона,замена ламп 1 шт.</t>
  </si>
  <si>
    <t>приварили проушины у 1-го подвала,установление решетки</t>
  </si>
  <si>
    <t>ремонт освещения повалов</t>
  </si>
  <si>
    <t>ремонт входа в подвал</t>
  </si>
  <si>
    <t>ремонт перил в подъезде</t>
  </si>
  <si>
    <t>порыв отопления в подвале</t>
  </si>
  <si>
    <t>Закрытие подвального окна</t>
  </si>
  <si>
    <t xml:space="preserve">Врезка кранов </t>
  </si>
  <si>
    <t>ремон подъездного отопления</t>
  </si>
  <si>
    <t xml:space="preserve">ремонт двери </t>
  </si>
  <si>
    <t>установка стекла над подъездной двери</t>
  </si>
  <si>
    <t>Замена канализационной трубы</t>
  </si>
  <si>
    <t>устранение течи ливневой канализации</t>
  </si>
  <si>
    <t>ремонт кровли входа в подвал</t>
  </si>
  <si>
    <t>заделка межэтажного отверстия</t>
  </si>
  <si>
    <t>ремонт стояков в теплоузеле</t>
  </si>
  <si>
    <t>замена задвижки на систем.отоплен.</t>
  </si>
  <si>
    <t>заменавентеля в подвале</t>
  </si>
  <si>
    <t>закрытие подвальных окон</t>
  </si>
  <si>
    <t>по МКД  Кр.Звезды 103</t>
  </si>
  <si>
    <t>ремонт тамбурной двери</t>
  </si>
  <si>
    <t>прочистка вентеляции</t>
  </si>
  <si>
    <t>течь стояка ГВС и канализации</t>
  </si>
  <si>
    <t>ремонт провоки,замена эл.патрона,3х ламп</t>
  </si>
  <si>
    <t xml:space="preserve">замена стояка </t>
  </si>
  <si>
    <t>замена сгона на ГВС</t>
  </si>
  <si>
    <t>прочистка ХВС</t>
  </si>
  <si>
    <t>установка задвижки</t>
  </si>
  <si>
    <t>ремонт замка</t>
  </si>
  <si>
    <t>ремонт системы ХВС,ГВС</t>
  </si>
  <si>
    <t>Установка теплообменника</t>
  </si>
  <si>
    <t xml:space="preserve">замена вставки </t>
  </si>
  <si>
    <t>ремонт сварного шва на входе</t>
  </si>
  <si>
    <t>течь стояка ГВС под 68 кв.</t>
  </si>
  <si>
    <t>Электрорэнергия</t>
  </si>
  <si>
    <t xml:space="preserve">ремонт этажного щита </t>
  </si>
  <si>
    <t>прочистка канализации</t>
  </si>
  <si>
    <t>установка решеток на подвальные окна</t>
  </si>
  <si>
    <t>по МКД  Ленина 32</t>
  </si>
  <si>
    <t>ремонт задвижки</t>
  </si>
  <si>
    <t>по МКД  Ленина 36</t>
  </si>
  <si>
    <t>Ремонт водоподогревателя</t>
  </si>
  <si>
    <t>течь бойлера</t>
  </si>
  <si>
    <t>замена запорной арматуры на отопл.</t>
  </si>
  <si>
    <t>по МКД  Ленина 36а</t>
  </si>
  <si>
    <t>космет.ремонт л.клеток</t>
  </si>
  <si>
    <t>ремонт болера</t>
  </si>
  <si>
    <t>замена запорной арм.на сист.отопл.</t>
  </si>
  <si>
    <t>по МКД  Ленина 38</t>
  </si>
  <si>
    <t>течь трубы ХВС</t>
  </si>
  <si>
    <t>по МКД  Ленина 43</t>
  </si>
  <si>
    <t xml:space="preserve"> </t>
  </si>
  <si>
    <t>замена системы водоснабжения</t>
  </si>
  <si>
    <t>по МКД  Ленина 44</t>
  </si>
  <si>
    <t>ремонт проводки,патронов,замена ламп 4 шт.</t>
  </si>
  <si>
    <t>промывка батареи, установка кранов</t>
  </si>
  <si>
    <t>замена входных задвижек</t>
  </si>
  <si>
    <t>ремонт трубопровода отопления</t>
  </si>
  <si>
    <t>замена задвижки отопления</t>
  </si>
  <si>
    <t>порыв трубы на чердаке</t>
  </si>
  <si>
    <t>ремонт трубы</t>
  </si>
  <si>
    <t>течь стояка отопления</t>
  </si>
  <si>
    <t>сварка резьбы на ГВС</t>
  </si>
  <si>
    <t>установка смывного бочка</t>
  </si>
  <si>
    <t>заварили подводку к батареи</t>
  </si>
  <si>
    <t>по МКД  Ленина 47</t>
  </si>
  <si>
    <t>прибивание почтовых ящиков</t>
  </si>
  <si>
    <t>замена трубы 20</t>
  </si>
  <si>
    <t>установка сбросников,пром. Бат.</t>
  </si>
  <si>
    <t>смены резьбы на стояке</t>
  </si>
  <si>
    <t>по МКД  Ленина 49</t>
  </si>
  <si>
    <t>по МКД  Ленина 51</t>
  </si>
  <si>
    <t>замена задвижки насист.отопления</t>
  </si>
  <si>
    <t>ремонт теплового ввода</t>
  </si>
  <si>
    <t>откопка трубопрвода</t>
  </si>
  <si>
    <t>устройство слива на кровле</t>
  </si>
  <si>
    <t>устранение течи на ГВС трасса</t>
  </si>
  <si>
    <t>замена задвуижки на сист.отопления</t>
  </si>
  <si>
    <t>откачка воды в подвале</t>
  </si>
  <si>
    <t>установить решетки на подвальные окна</t>
  </si>
  <si>
    <t>ремонт трубы ХВС</t>
  </si>
  <si>
    <t>замена вентеля в теплоузле</t>
  </si>
  <si>
    <t>Канализация</t>
  </si>
  <si>
    <t>ремонт эл.щита и магистрали</t>
  </si>
  <si>
    <t>ремонт потолка</t>
  </si>
  <si>
    <t>очистка кровли от нависшего снега</t>
  </si>
  <si>
    <t>ремонт светильника 1 эт.</t>
  </si>
  <si>
    <t>по МКД  Пр.Южный 2</t>
  </si>
  <si>
    <t>косм ремонт л.клеток</t>
  </si>
  <si>
    <t>ремонт эл.магистрали,замена св-ка и ламп</t>
  </si>
  <si>
    <t>по МКД  Пр.Южный 3</t>
  </si>
  <si>
    <t>ремонт вхлдной двери</t>
  </si>
  <si>
    <t xml:space="preserve">Замена вентеля </t>
  </si>
  <si>
    <t>замена трубы ХВС на чердаке</t>
  </si>
  <si>
    <t>по МКД  Республики 104</t>
  </si>
  <si>
    <t>смена стояков отопления</t>
  </si>
  <si>
    <t>замена эл.ламп</t>
  </si>
  <si>
    <t>Замена вентеля на стояке ХВС</t>
  </si>
  <si>
    <t>Ремонт ГВС и ХВС</t>
  </si>
  <si>
    <t>смена стояков отпления</t>
  </si>
  <si>
    <t>ремонт пожарного эл.щита</t>
  </si>
  <si>
    <t>замена стояка п.с</t>
  </si>
  <si>
    <t>по МКД  Р.Люксембург 24</t>
  </si>
  <si>
    <t xml:space="preserve">устранение течи трубы </t>
  </si>
  <si>
    <t>ремонт трубы отопление</t>
  </si>
  <si>
    <t>убрали вентель на батареи</t>
  </si>
  <si>
    <t>промывка отопления</t>
  </si>
  <si>
    <t>ремонт трубы отопления</t>
  </si>
  <si>
    <t>течь стояка</t>
  </si>
  <si>
    <t>течь нп стояке отопления</t>
  </si>
  <si>
    <t>рнмонт крыльца</t>
  </si>
  <si>
    <t>по МКД  ЧГРЭС 3</t>
  </si>
  <si>
    <t>по МКД  ЧГРЭС 5</t>
  </si>
  <si>
    <t>ремонтстояка</t>
  </si>
  <si>
    <t>нет фазы на вводе</t>
  </si>
  <si>
    <t>течь на чердаке</t>
  </si>
  <si>
    <t>устранение свищей на ГВС</t>
  </si>
  <si>
    <t>ремонт системы ГВС, отоп.в тепловом узле</t>
  </si>
  <si>
    <t>застекление тамбурной двери на л.кл.</t>
  </si>
  <si>
    <t>замена вентелей 2 шт</t>
  </si>
  <si>
    <t>замена кранов на ГВС и ХВС</t>
  </si>
  <si>
    <t>ремонт шиферной кровли</t>
  </si>
  <si>
    <t>ремонт в щитке</t>
  </si>
  <si>
    <t>ремонт крыльца деревянного</t>
  </si>
  <si>
    <t>по МКД  Челюскинцев 43</t>
  </si>
  <si>
    <t>изготовление иустановка перегор.в бойл.</t>
  </si>
  <si>
    <t>приварили дверь в ТУ</t>
  </si>
  <si>
    <t>установка перегородки в бойлерную</t>
  </si>
  <si>
    <t>устройство перегородки на бойлер</t>
  </si>
  <si>
    <t>замена крана шарового на ХВС</t>
  </si>
  <si>
    <t>ремонт стояка на лестничной клетке</t>
  </si>
  <si>
    <t>замена кранов</t>
  </si>
  <si>
    <t>Изготовление и установка перегородки на бол.</t>
  </si>
  <si>
    <t>замена трубы</t>
  </si>
  <si>
    <t>по МКД  Челюскинцев 51</t>
  </si>
  <si>
    <t>ремонт квартирного щита</t>
  </si>
  <si>
    <t>замена заглушки д 20</t>
  </si>
  <si>
    <t>сгнила подводка к батареи</t>
  </si>
  <si>
    <t>изготовление и установка песочницы</t>
  </si>
  <si>
    <t>закмена стояка ХВС</t>
  </si>
  <si>
    <t>ремонт выпуска</t>
  </si>
  <si>
    <t>,закрытие подвалов на замок</t>
  </si>
  <si>
    <t>по МКД  Челюскинцев 53</t>
  </si>
  <si>
    <t>очистка наледи</t>
  </si>
  <si>
    <t>устранение порыва трубопровода</t>
  </si>
  <si>
    <t>замена крана на стояке ХВС и ГВС</t>
  </si>
  <si>
    <t xml:space="preserve">ремонт стояка </t>
  </si>
  <si>
    <t>по МКД  Челюскинцев 55</t>
  </si>
  <si>
    <t>замена стояка 1 м.</t>
  </si>
  <si>
    <t>ограждение</t>
  </si>
  <si>
    <t>заварили течь воздухлсборника</t>
  </si>
  <si>
    <t>замена крана шарового на стояке отопления</t>
  </si>
  <si>
    <t>замена вентеля на стояке отопления</t>
  </si>
  <si>
    <t>ремонт трубы ГВС в квартире</t>
  </si>
  <si>
    <t>Ремонт вх.двери</t>
  </si>
  <si>
    <t>Ремонт трубы ХВС</t>
  </si>
  <si>
    <t>течь вентелей на батареи</t>
  </si>
  <si>
    <t>монтаж эл.магистрали</t>
  </si>
  <si>
    <t>устранение течи стояка ХВС</t>
  </si>
  <si>
    <t>ремонт стояков ХВС</t>
  </si>
  <si>
    <t>по МКД  Челюскинцев 58</t>
  </si>
  <si>
    <t>ремонт подъездной двери</t>
  </si>
  <si>
    <t>очистка вентиляции от снега</t>
  </si>
  <si>
    <t>ремонт стояка ГВС</t>
  </si>
  <si>
    <t>замена крана на стояке ХВС</t>
  </si>
  <si>
    <t>ремонт вентиляционной шахты</t>
  </si>
  <si>
    <t>замена сборке на отоплении</t>
  </si>
  <si>
    <t>ремонт скамейки 2 п.</t>
  </si>
  <si>
    <t>заварили течь на стояке</t>
  </si>
  <si>
    <t>заварили свищи на вводе в бойлер</t>
  </si>
  <si>
    <t>ремонт канализационного стояка кв39,42,43,46,47</t>
  </si>
  <si>
    <t>по МКД  Челюскинцев 59а</t>
  </si>
  <si>
    <t>изготовили и установили решнтку под мет. дверь подвала</t>
  </si>
  <si>
    <t>Устранение свищей на ГВС, замена входной задвижки</t>
  </si>
  <si>
    <t>ремонт стояка отопления (чердак,подвал)</t>
  </si>
  <si>
    <t>течь на стояке канализации (замена)</t>
  </si>
  <si>
    <t>заделка дыры входа в подвал</t>
  </si>
  <si>
    <t>ремонт сист.отопления</t>
  </si>
  <si>
    <t>емонт задвижки</t>
  </si>
  <si>
    <t>Устранение течи трассы отопления, замена задвижки</t>
  </si>
  <si>
    <t>ООО УК "Комфорт"</t>
  </si>
  <si>
    <t>остекление со снятием и ремонтом рам</t>
  </si>
  <si>
    <t>соединение полотенцесушителя,запуск</t>
  </si>
  <si>
    <t>Нежилые помещения</t>
  </si>
  <si>
    <t>ремонт межпанельных швов кв 28,29</t>
  </si>
  <si>
    <t>ремонт мягкой кровли кв 28,29</t>
  </si>
  <si>
    <t>течь на стояке ГВС 4 п.</t>
  </si>
  <si>
    <t>косм ремонт л/клетки 1 п.</t>
  </si>
  <si>
    <t>ОООУК "Комфорт"</t>
  </si>
  <si>
    <t>Нежилые промещения</t>
  </si>
  <si>
    <t>ООО УК  "Комфорт"</t>
  </si>
  <si>
    <t>замена сгона на стояке</t>
  </si>
  <si>
    <t>косм.ремонт л.клетки 2 п.</t>
  </si>
  <si>
    <t>ремонт системы ХВС</t>
  </si>
  <si>
    <t>замена задвижки на системе отопления</t>
  </si>
  <si>
    <t>косм.ремонт л.клетки 1 п.</t>
  </si>
  <si>
    <t>ремонт элеватора</t>
  </si>
  <si>
    <t>по МКД  Челюскинцев 56</t>
  </si>
  <si>
    <t>замена водоподогревателя</t>
  </si>
  <si>
    <t>Косм.ремонт л.клеток 1 п.</t>
  </si>
  <si>
    <t>вырезка элеватора</t>
  </si>
  <si>
    <t>забили окно между 2-3 этажом</t>
  </si>
  <si>
    <t>течь трассы отопления</t>
  </si>
  <si>
    <t>ремонт задвижек</t>
  </si>
  <si>
    <t>течь на стояке в теплоузле</t>
  </si>
  <si>
    <t>установка пружин,устранение перекоса дверей</t>
  </si>
  <si>
    <t>8 п.</t>
  </si>
  <si>
    <t>6 п.</t>
  </si>
  <si>
    <t>кв 1.</t>
  </si>
  <si>
    <t>7 п.</t>
  </si>
  <si>
    <t>4 п.</t>
  </si>
  <si>
    <t>кв 117.104</t>
  </si>
  <si>
    <t>кв 70,104</t>
  </si>
  <si>
    <t>кв 47,90</t>
  </si>
  <si>
    <t>кв 68-71</t>
  </si>
  <si>
    <t>кв.74,48,47,51</t>
  </si>
  <si>
    <t>кв.47</t>
  </si>
  <si>
    <t>ремонт стояка канализации кв 59-63</t>
  </si>
  <si>
    <t>заделать отверстия после сантехработ кв 59-63</t>
  </si>
  <si>
    <t>замена пробки на ботареи кв 7.</t>
  </si>
  <si>
    <t>35,29,30</t>
  </si>
  <si>
    <t>1 и 4п.</t>
  </si>
  <si>
    <t>2 п</t>
  </si>
  <si>
    <t>3 п.</t>
  </si>
  <si>
    <t>подвал</t>
  </si>
  <si>
    <t>кв 76</t>
  </si>
  <si>
    <t>кв 56</t>
  </si>
  <si>
    <t>по МКД  Челюскинцев 62</t>
  </si>
  <si>
    <t>кв 5</t>
  </si>
  <si>
    <t>Изолировка трубопровода</t>
  </si>
  <si>
    <t>течь на резьбе стояка отопления в подвале</t>
  </si>
  <si>
    <t>по МКД  Челюскинцев 64</t>
  </si>
  <si>
    <t>очиска крыши от наледи</t>
  </si>
  <si>
    <t>очистка от наледи кровли, проделыванеи дренажа</t>
  </si>
  <si>
    <t>ремонт стояков от подвала до квартиры № 7</t>
  </si>
  <si>
    <t>подключение насоса</t>
  </si>
  <si>
    <t>ремонт ловаля</t>
  </si>
  <si>
    <t>ремонт кровли ( балкона) 11,12,16 кв.</t>
  </si>
  <si>
    <t>кв 21</t>
  </si>
  <si>
    <t>5 кв.</t>
  </si>
  <si>
    <t>4 кв.</t>
  </si>
  <si>
    <t>Директор ООО УК "Комфорт"</t>
  </si>
  <si>
    <t>Н.Б.Силантьева.</t>
  </si>
  <si>
    <t xml:space="preserve"> устранение течи канализации в подвале</t>
  </si>
  <si>
    <t>изготовление и установка досок объявления</t>
  </si>
  <si>
    <t>16 кв.</t>
  </si>
  <si>
    <t>кв.13</t>
  </si>
  <si>
    <t>электрошкафов,элеваторных узлов, бойлеров,прочистка выпусков (п.п.р.)</t>
  </si>
  <si>
    <t>Директор  ООО УК "Комфорт"                    Н.Б.Силантьева</t>
  </si>
  <si>
    <t>приварили петли,навесили  замок</t>
  </si>
  <si>
    <t xml:space="preserve"> 3подъезд</t>
  </si>
  <si>
    <t>кв.18</t>
  </si>
  <si>
    <t>кв 11</t>
  </si>
  <si>
    <t>кв 24</t>
  </si>
  <si>
    <t xml:space="preserve"> Директор ООО УК "Комфорт"                    Н.Б.Силантьева.</t>
  </si>
  <si>
    <t>электрошкафов,элеваторных узлов, бойлеров,прочистка выпусков П.П.Р.)</t>
  </si>
  <si>
    <t>3,6 кв.</t>
  </si>
  <si>
    <t>2,3 п.</t>
  </si>
  <si>
    <t>2 п.</t>
  </si>
  <si>
    <t>по МКД  Графитовая 2</t>
  </si>
  <si>
    <t>по МКД  Графитовая 3</t>
  </si>
  <si>
    <t>Силантьева Н.Б.</t>
  </si>
  <si>
    <t>убран вентель на обратке</t>
  </si>
  <si>
    <t>по управлению МКД  К.Либкнехта 111</t>
  </si>
  <si>
    <t>замена лампы,выключателя</t>
  </si>
  <si>
    <t>ремонт ВРУ ремонт проводки,уст.выкл.</t>
  </si>
  <si>
    <t>ремонт ГВС в подвале</t>
  </si>
  <si>
    <t>ремонт фазы</t>
  </si>
  <si>
    <t>ремонт проводки,замена розетки</t>
  </si>
  <si>
    <t>Электроэнергия</t>
  </si>
  <si>
    <t>по договору управления МКД  К.Либкнехта 119</t>
  </si>
  <si>
    <t>кв 2,7</t>
  </si>
  <si>
    <t>5 п.</t>
  </si>
  <si>
    <t>кв.75</t>
  </si>
  <si>
    <t>кв.17</t>
  </si>
  <si>
    <t>кв.59</t>
  </si>
  <si>
    <t>очиска наледи с мауэрлата</t>
  </si>
  <si>
    <t>по договору управления МКД  Металлургов 22</t>
  </si>
  <si>
    <t>Директор ООО УК Комфорт"</t>
  </si>
  <si>
    <t>по договору управления МКД  Демина 11а</t>
  </si>
  <si>
    <t>Н.Б.Силатьева.</t>
  </si>
  <si>
    <t>по договору управления МКД  Демина 1</t>
  </si>
  <si>
    <t>Директор ООО УК "Комфорт"                           Н.Б.Силантьева.</t>
  </si>
  <si>
    <t>по договору управления МКД  Демина 8</t>
  </si>
  <si>
    <t>по договору управления МКД  Демина 12</t>
  </si>
  <si>
    <t>кв. 12- 58,60,87,72.</t>
  </si>
  <si>
    <t>1 п.</t>
  </si>
  <si>
    <t>кв. 98</t>
  </si>
  <si>
    <t>кв.100</t>
  </si>
  <si>
    <t>кв.12</t>
  </si>
  <si>
    <t>кв.29</t>
  </si>
  <si>
    <t>по договору управления МКД  Демина 14</t>
  </si>
  <si>
    <t>по договору управления МКД  К.Либкнехта 127</t>
  </si>
  <si>
    <t>очистка от снега вентеляции</t>
  </si>
  <si>
    <t>замена трубы в перекрытии</t>
  </si>
  <si>
    <t>течь по резбе</t>
  </si>
  <si>
    <t>заделка отверстий после сантехработ</t>
  </si>
  <si>
    <t>Замена кранов ХВ.ГВ</t>
  </si>
  <si>
    <t>кв.60,57,54</t>
  </si>
  <si>
    <t>кв.2,6,3,7</t>
  </si>
  <si>
    <t>кв.35,64</t>
  </si>
  <si>
    <t>кв.9</t>
  </si>
  <si>
    <t>кв.87</t>
  </si>
  <si>
    <t>кв.95</t>
  </si>
  <si>
    <t>п 6,7</t>
  </si>
  <si>
    <t>кв.42</t>
  </si>
  <si>
    <t>по договору управления МКД  К.Либкнехта 129</t>
  </si>
  <si>
    <t>кв.43</t>
  </si>
  <si>
    <t>по договору управления МКД  Челюскинцев 59</t>
  </si>
  <si>
    <t>кв.13,51</t>
  </si>
  <si>
    <t>кв.27</t>
  </si>
  <si>
    <t>кв.32</t>
  </si>
  <si>
    <t>кв.48</t>
  </si>
  <si>
    <t>кв.60</t>
  </si>
  <si>
    <t>кв.57</t>
  </si>
  <si>
    <t>кв.41</t>
  </si>
  <si>
    <t>откачка воды из воды</t>
  </si>
  <si>
    <t>кв 60</t>
  </si>
  <si>
    <t>по договору управления МКД  К.Либкнехта 133</t>
  </si>
  <si>
    <t>кв 60,61,64</t>
  </si>
  <si>
    <t>кв.65</t>
  </si>
  <si>
    <t>по договору подряда МКД  К.Либкнехта 131</t>
  </si>
  <si>
    <t>2 и 4 подъезд</t>
  </si>
  <si>
    <t>кв.44</t>
  </si>
  <si>
    <t>кв 26</t>
  </si>
  <si>
    <t>1 подъезд</t>
  </si>
  <si>
    <t>кв 51,59</t>
  </si>
  <si>
    <t>кв 58</t>
  </si>
  <si>
    <t>по договору управления МКД  К.Либкнехта 135</t>
  </si>
  <si>
    <t>по договору управления МКД  К.Либкнехта 139</t>
  </si>
  <si>
    <t>Директор ООО УК "Комфорт"                   Н.Б.Силантьева.</t>
  </si>
  <si>
    <t>кв.40,46</t>
  </si>
  <si>
    <t>кв.104</t>
  </si>
  <si>
    <t>кв40</t>
  </si>
  <si>
    <t>п.1</t>
  </si>
  <si>
    <t>кв 98</t>
  </si>
  <si>
    <t>кв.77</t>
  </si>
  <si>
    <t>кв.6</t>
  </si>
  <si>
    <t>5 п</t>
  </si>
  <si>
    <t>по договору управления МКД  Кр.Звезды 102</t>
  </si>
  <si>
    <t xml:space="preserve"> кв-98,44,47,53,56</t>
  </si>
  <si>
    <t>кв 80,83</t>
  </si>
  <si>
    <t>п. 7</t>
  </si>
  <si>
    <t>4,5 п.</t>
  </si>
  <si>
    <t>по договору управления МКД  Кр.Звезды 99</t>
  </si>
  <si>
    <t>Устранение свищей на отоплении в подвале</t>
  </si>
  <si>
    <t>кв.31</t>
  </si>
  <si>
    <t>6 кв.</t>
  </si>
  <si>
    <t>25 кв.</t>
  </si>
  <si>
    <t>по договору управления МКД  Кр.Звезды 105</t>
  </si>
  <si>
    <t>по договору управления МКД  Ленина 45</t>
  </si>
  <si>
    <t>кв.2</t>
  </si>
  <si>
    <t>кв 6</t>
  </si>
  <si>
    <t>кв 3</t>
  </si>
  <si>
    <t>по договору управления МКД  Ленина 34</t>
  </si>
  <si>
    <t>по договору управления МКД  Ленина 53</t>
  </si>
  <si>
    <t>Н.Б.Силантьева</t>
  </si>
  <si>
    <t>по договору управления МКД  Ленина 59</t>
  </si>
  <si>
    <t>по договору управления МКД  Челюскинцев 55а</t>
  </si>
  <si>
    <t>Директор  ООО УК "Комфорт"</t>
  </si>
  <si>
    <t>по договору управления МКД  Челюскинцев 60</t>
  </si>
  <si>
    <t>кв.1</t>
  </si>
  <si>
    <t>по договору управления МКД  Челюскинцев 49</t>
  </si>
  <si>
    <t>по договору управления МКД  Челюскинцев 45</t>
  </si>
  <si>
    <t>по договору управления МКД  Челюскинцев 41 а</t>
  </si>
  <si>
    <t>по договору управления МКД  Челюскинцев 47</t>
  </si>
  <si>
    <t>по договору управления МКД  Челюскинцев 37 а</t>
  </si>
  <si>
    <t>по договору управления МКД  Калинина 197</t>
  </si>
  <si>
    <t>по договору управления МКД  К.Либкнехта 113</t>
  </si>
  <si>
    <t>по договору управления МКД  К.Либкнехта 109</t>
  </si>
  <si>
    <t>по договору управления МКД  К.Либкнехта 115</t>
  </si>
  <si>
    <t>Длиректор ООО УК "Комфорт"</t>
  </si>
  <si>
    <t xml:space="preserve"> кв. 82,85,88,91</t>
  </si>
  <si>
    <t>кв 15,19,18</t>
  </si>
  <si>
    <t>кв. 82/85</t>
  </si>
  <si>
    <t>чистка наледи на кровле</t>
  </si>
  <si>
    <t>1.2 п.</t>
  </si>
  <si>
    <t>кв.11</t>
  </si>
  <si>
    <t>кв.88</t>
  </si>
  <si>
    <t>кв.63</t>
  </si>
  <si>
    <t>кв.64</t>
  </si>
  <si>
    <t>кв.116</t>
  </si>
  <si>
    <t>кв.14</t>
  </si>
  <si>
    <t>по договору управления МКД  К.Либкнехта 117</t>
  </si>
  <si>
    <t>кв.43,46</t>
  </si>
  <si>
    <t>кв.68</t>
  </si>
  <si>
    <t>кв.49</t>
  </si>
  <si>
    <t>кв.23</t>
  </si>
  <si>
    <t>кв.18,88</t>
  </si>
  <si>
    <t>по договору управления МКД  К.Либкнехта 121</t>
  </si>
  <si>
    <t>Директтор ООО УК "Комфорт"</t>
  </si>
  <si>
    <t>кв 85,29,32,35,83</t>
  </si>
  <si>
    <t>по договору управления МКД  Пр.Южный 1</t>
  </si>
  <si>
    <t>ремонт светильника,замена ламп</t>
  </si>
  <si>
    <t>по договору управоения МКД  Графитовая 1</t>
  </si>
  <si>
    <t>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</si>
</sst>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2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2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4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"/>
  <sheetViews>
    <sheetView workbookViewId="0" topLeftCell="A35">
      <selection activeCell="Q42" sqref="Q42:R42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535</v>
      </c>
    </row>
    <row r="5" ht="12.75">
      <c r="D5" s="3" t="s">
        <v>36</v>
      </c>
    </row>
    <row r="6" spans="2:13" ht="12.75">
      <c r="B6" t="s">
        <v>12</v>
      </c>
      <c r="M6" s="2">
        <v>132711.45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45893.27</v>
      </c>
    </row>
    <row r="11" spans="2:13" ht="12.75">
      <c r="B11" t="s">
        <v>4</v>
      </c>
      <c r="M11">
        <v>137988.07</v>
      </c>
    </row>
    <row r="12" spans="2:13" ht="12.75">
      <c r="B12" t="s">
        <v>5</v>
      </c>
      <c r="M12">
        <v>22682.79</v>
      </c>
    </row>
    <row r="13" spans="2:13" ht="12.75">
      <c r="B13" t="s">
        <v>6</v>
      </c>
      <c r="M13">
        <v>493.09</v>
      </c>
    </row>
    <row r="14" spans="2:13" ht="12.75">
      <c r="B14" t="s">
        <v>7</v>
      </c>
      <c r="M14">
        <v>669067.8</v>
      </c>
    </row>
    <row r="15" spans="2:13" ht="12.75">
      <c r="B15" t="s">
        <v>8</v>
      </c>
      <c r="M15">
        <v>222904.53</v>
      </c>
    </row>
    <row r="16" spans="2:13" ht="12.75">
      <c r="B16" t="s">
        <v>9</v>
      </c>
      <c r="M16">
        <v>313968.7</v>
      </c>
    </row>
    <row r="17" spans="2:13" ht="12.75">
      <c r="B17" s="2" t="s">
        <v>10</v>
      </c>
      <c r="M17" s="2">
        <f>SUM(M10:M16)</f>
        <v>1412998.25</v>
      </c>
    </row>
    <row r="18" spans="2:13" ht="12.75">
      <c r="B18" t="s">
        <v>11</v>
      </c>
      <c r="M18">
        <v>1366177.62</v>
      </c>
    </row>
    <row r="20" spans="2:13" ht="12.75">
      <c r="B20" t="s">
        <v>13</v>
      </c>
      <c r="M20" s="2">
        <f>M6+M17-M18</f>
        <v>179532.07999999984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313968.7</v>
      </c>
    </row>
    <row r="26" spans="2:13" ht="12.75">
      <c r="B26" s="2" t="s">
        <v>16</v>
      </c>
      <c r="M26" s="2">
        <f>SUM(M28:M39)</f>
        <v>286128.70999999996</v>
      </c>
    </row>
    <row r="27" ht="12.75">
      <c r="B27" t="s">
        <v>40</v>
      </c>
    </row>
    <row r="28" spans="2:13" ht="12.75">
      <c r="B28" t="s">
        <v>17</v>
      </c>
      <c r="M28">
        <v>49503.6</v>
      </c>
    </row>
    <row r="29" spans="2:13" ht="12.75">
      <c r="B29" t="s">
        <v>18</v>
      </c>
      <c r="M29">
        <v>6764.52</v>
      </c>
    </row>
    <row r="30" spans="2:13" ht="12.75">
      <c r="B30" t="s">
        <v>19</v>
      </c>
      <c r="M30">
        <v>47043.84</v>
      </c>
    </row>
    <row r="31" spans="2:13" ht="12.75">
      <c r="B31" t="s">
        <v>96</v>
      </c>
      <c r="M31">
        <v>16603.68</v>
      </c>
    </row>
    <row r="32" spans="2:13" ht="12.75">
      <c r="B32" t="s">
        <v>20</v>
      </c>
      <c r="M32">
        <v>1009.65</v>
      </c>
    </row>
    <row r="33" spans="2:13" ht="12.75">
      <c r="B33" t="s">
        <v>21</v>
      </c>
      <c r="M33">
        <v>6764.52</v>
      </c>
    </row>
    <row r="34" spans="2:13" ht="12.75">
      <c r="B34" t="s">
        <v>22</v>
      </c>
      <c r="M34">
        <v>6764.52</v>
      </c>
    </row>
    <row r="35" spans="2:13" ht="12.75">
      <c r="B35" t="s">
        <v>23</v>
      </c>
      <c r="M35">
        <v>48581.16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SUM(M42:M57)</f>
        <v>103093.22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25366.8</v>
      </c>
    </row>
    <row r="43" spans="2:13" ht="12.75">
      <c r="B43" s="12" t="s">
        <v>98</v>
      </c>
      <c r="C43" s="12"/>
      <c r="D43" s="12"/>
      <c r="I43" s="12">
        <v>36841</v>
      </c>
      <c r="J43" s="12"/>
      <c r="K43" s="12"/>
      <c r="L43" s="12"/>
      <c r="M43" s="12">
        <v>36841</v>
      </c>
    </row>
    <row r="44" spans="2:13" ht="12.75">
      <c r="B44" s="12" t="s">
        <v>536</v>
      </c>
      <c r="C44" s="12"/>
      <c r="D44" s="12"/>
      <c r="I44" s="12">
        <v>417.14</v>
      </c>
      <c r="J44" s="12"/>
      <c r="K44" s="12"/>
      <c r="L44" s="12"/>
      <c r="M44" s="12">
        <f>I44+K44+L44</f>
        <v>417.14</v>
      </c>
    </row>
    <row r="45" spans="2:13" ht="12.75">
      <c r="B45" s="12" t="s">
        <v>537</v>
      </c>
      <c r="C45" s="12"/>
      <c r="D45" s="12"/>
      <c r="I45" s="12">
        <v>2945.96</v>
      </c>
      <c r="J45" s="12"/>
      <c r="K45" s="12">
        <v>1147.5</v>
      </c>
      <c r="L45" s="12"/>
      <c r="M45" s="12">
        <f>I45+K45+L45</f>
        <v>4093.46</v>
      </c>
    </row>
    <row r="46" spans="2:13" ht="12.75">
      <c r="B46" s="7" t="s">
        <v>75</v>
      </c>
      <c r="C46" s="12"/>
      <c r="D46" s="12"/>
      <c r="I46" s="1">
        <v>436</v>
      </c>
      <c r="J46" s="12"/>
      <c r="K46" s="12"/>
      <c r="L46" s="12"/>
      <c r="M46" s="12">
        <v>436</v>
      </c>
    </row>
    <row r="47" spans="2:13" ht="12.75">
      <c r="B47" s="12" t="s">
        <v>28</v>
      </c>
      <c r="C47" s="12"/>
      <c r="D47" s="12"/>
      <c r="I47" s="12">
        <v>625.71</v>
      </c>
      <c r="J47" s="12"/>
      <c r="K47" s="12">
        <v>86.43</v>
      </c>
      <c r="L47" s="12"/>
      <c r="M47" s="12">
        <f>I47+K47</f>
        <v>712.1400000000001</v>
      </c>
    </row>
    <row r="48" spans="2:13" ht="12.75">
      <c r="B48" s="12" t="s">
        <v>173</v>
      </c>
      <c r="C48" s="12"/>
      <c r="D48" s="12"/>
      <c r="I48" s="12">
        <v>417.14</v>
      </c>
      <c r="J48" s="12"/>
      <c r="K48" s="12">
        <v>120.38</v>
      </c>
      <c r="L48" s="12"/>
      <c r="M48" s="12">
        <f>K48+I48</f>
        <v>537.52</v>
      </c>
    </row>
    <row r="49" spans="2:13" ht="12.75">
      <c r="B49" s="12" t="s">
        <v>95</v>
      </c>
      <c r="C49" s="12"/>
      <c r="D49" s="12"/>
      <c r="I49" s="12">
        <v>1417.59</v>
      </c>
      <c r="J49" s="12"/>
      <c r="K49" s="12"/>
      <c r="L49" s="12"/>
      <c r="M49" s="12">
        <f>I49+K49</f>
        <v>1417.59</v>
      </c>
    </row>
    <row r="50" spans="2:13" ht="12.75">
      <c r="B50" s="12" t="s">
        <v>66</v>
      </c>
      <c r="C50" s="12"/>
      <c r="D50" s="12"/>
      <c r="I50" s="12">
        <v>1890.12</v>
      </c>
      <c r="J50" s="12"/>
      <c r="K50" s="12">
        <v>86</v>
      </c>
      <c r="L50" s="12"/>
      <c r="M50" s="12">
        <f>I50+K50</f>
        <v>1976.12</v>
      </c>
    </row>
    <row r="51" spans="2:13" ht="12.75">
      <c r="B51" s="7" t="s">
        <v>538</v>
      </c>
      <c r="C51" s="12"/>
      <c r="D51" s="12"/>
      <c r="I51" s="12"/>
      <c r="J51" s="12"/>
      <c r="K51" s="12"/>
      <c r="L51" s="12"/>
      <c r="M51" s="8">
        <v>3822</v>
      </c>
    </row>
    <row r="52" spans="2:13" ht="12.75">
      <c r="B52" s="12" t="s">
        <v>27</v>
      </c>
      <c r="C52" s="12"/>
      <c r="D52" s="12"/>
      <c r="I52" s="12">
        <v>414.12</v>
      </c>
      <c r="J52" s="12"/>
      <c r="K52" s="12"/>
      <c r="L52" s="12"/>
      <c r="M52" s="12">
        <f>I52+K52+L52</f>
        <v>414.12</v>
      </c>
    </row>
    <row r="53" spans="2:13" ht="12.75">
      <c r="B53" s="12" t="s">
        <v>539</v>
      </c>
      <c r="C53" s="12"/>
      <c r="D53" s="12"/>
      <c r="I53" s="12">
        <v>3307.71</v>
      </c>
      <c r="J53" s="12">
        <v>552.34</v>
      </c>
      <c r="K53" s="12"/>
      <c r="L53" s="12"/>
      <c r="M53" s="12">
        <f>I53+J53</f>
        <v>3860.05</v>
      </c>
    </row>
    <row r="54" spans="2:13" ht="12.75">
      <c r="B54" s="12" t="s">
        <v>126</v>
      </c>
      <c r="C54" s="12"/>
      <c r="D54" s="12"/>
      <c r="I54" s="12">
        <v>417.14</v>
      </c>
      <c r="J54" s="12"/>
      <c r="K54" s="12"/>
      <c r="L54" s="12"/>
      <c r="M54" s="12">
        <f>I54+J54</f>
        <v>417.14</v>
      </c>
    </row>
    <row r="55" spans="2:13" ht="12.75">
      <c r="B55" s="12" t="s">
        <v>540</v>
      </c>
      <c r="C55" s="12"/>
      <c r="D55" s="12"/>
      <c r="I55" s="12">
        <v>417.14</v>
      </c>
      <c r="J55" s="12">
        <v>169</v>
      </c>
      <c r="K55" s="12"/>
      <c r="L55" s="12"/>
      <c r="M55" s="12">
        <f>I55+J55</f>
        <v>586.14</v>
      </c>
    </row>
    <row r="56" spans="2:13" ht="12.75">
      <c r="B56" s="7" t="s">
        <v>132</v>
      </c>
      <c r="C56" s="12"/>
      <c r="D56" s="12"/>
      <c r="I56" s="12"/>
      <c r="J56" s="12"/>
      <c r="K56" s="12"/>
      <c r="L56" s="12"/>
      <c r="M56" s="8">
        <v>10545</v>
      </c>
    </row>
    <row r="57" spans="2:13" ht="12.75">
      <c r="B57" s="7" t="s">
        <v>208</v>
      </c>
      <c r="C57" s="12"/>
      <c r="D57" s="12"/>
      <c r="I57" s="12"/>
      <c r="J57" s="12"/>
      <c r="K57" s="12"/>
      <c r="L57" s="12"/>
      <c r="M57" s="8">
        <v>11651</v>
      </c>
    </row>
    <row r="58" spans="2:13" ht="12.75">
      <c r="B58" s="12" t="s">
        <v>39</v>
      </c>
      <c r="C58" s="12"/>
      <c r="D58" s="12"/>
      <c r="M58" s="2">
        <f>M24-M26</f>
        <v>27839.99000000005</v>
      </c>
    </row>
    <row r="59" spans="2:13" ht="12.75">
      <c r="B59" t="s">
        <v>35</v>
      </c>
      <c r="E59" s="2"/>
      <c r="M59" s="2">
        <v>-19099.7</v>
      </c>
    </row>
    <row r="61" ht="12.75">
      <c r="B61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49"/>
  <sheetViews>
    <sheetView workbookViewId="0" topLeftCell="A22">
      <selection activeCell="M68" sqref="M68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727</v>
      </c>
    </row>
    <row r="5" ht="12.75">
      <c r="D5" s="3" t="s">
        <v>36</v>
      </c>
    </row>
    <row r="6" spans="2:13" ht="12.75">
      <c r="B6" t="s">
        <v>12</v>
      </c>
      <c r="M6" s="2">
        <v>20647.9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7956.56</v>
      </c>
    </row>
    <row r="11" spans="2:13" ht="12.75">
      <c r="B11" t="s">
        <v>4</v>
      </c>
      <c r="M11">
        <v>23706.82</v>
      </c>
    </row>
    <row r="12" spans="2:13" ht="12.75">
      <c r="B12" t="s">
        <v>5</v>
      </c>
      <c r="M12">
        <v>3841.36</v>
      </c>
    </row>
    <row r="13" spans="2:13" ht="12.75">
      <c r="B13" t="s">
        <v>6</v>
      </c>
      <c r="M13">
        <v>938.64</v>
      </c>
    </row>
    <row r="14" spans="2:13" ht="12.75">
      <c r="B14" t="s">
        <v>7</v>
      </c>
      <c r="M14">
        <v>121278.76</v>
      </c>
    </row>
    <row r="15" spans="2:13" ht="12.75">
      <c r="B15" t="s">
        <v>8</v>
      </c>
      <c r="M15">
        <v>37948.24</v>
      </c>
    </row>
    <row r="16" spans="2:13" ht="12.75">
      <c r="B16" t="s">
        <v>9</v>
      </c>
      <c r="M16">
        <v>56755.78</v>
      </c>
    </row>
    <row r="17" spans="2:13" ht="12.75">
      <c r="B17" s="2" t="s">
        <v>10</v>
      </c>
      <c r="M17" s="2">
        <f>SUM(M10:M16)</f>
        <v>252426.15999999997</v>
      </c>
    </row>
    <row r="18" spans="2:13" ht="12.75">
      <c r="B18" t="s">
        <v>11</v>
      </c>
      <c r="M18">
        <v>247993.12</v>
      </c>
    </row>
    <row r="20" spans="2:13" ht="12.75">
      <c r="B20" t="s">
        <v>13</v>
      </c>
      <c r="M20" s="2">
        <f>M6+M17-M18</f>
        <v>25080.940000000002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56755.78</v>
      </c>
    </row>
    <row r="26" spans="2:13" ht="12.75">
      <c r="B26" s="2" t="s">
        <v>16</v>
      </c>
      <c r="M26" s="2">
        <f>SUM(M28:M39)</f>
        <v>45112.31</v>
      </c>
    </row>
    <row r="27" ht="12.75">
      <c r="B27" t="s">
        <v>40</v>
      </c>
    </row>
    <row r="28" spans="2:13" ht="12.75">
      <c r="B28" t="s">
        <v>17</v>
      </c>
      <c r="M28">
        <v>8993.52</v>
      </c>
    </row>
    <row r="29" spans="2:13" ht="12.75">
      <c r="B29" t="s">
        <v>18</v>
      </c>
      <c r="M29">
        <v>1228.92</v>
      </c>
    </row>
    <row r="30" spans="2:13" ht="12.75">
      <c r="B30" t="s">
        <v>19</v>
      </c>
      <c r="M30">
        <v>8546.64</v>
      </c>
    </row>
    <row r="31" spans="2:13" ht="12.75">
      <c r="B31" t="s">
        <v>96</v>
      </c>
      <c r="M31">
        <v>3016.44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5195.04</v>
      </c>
    </row>
    <row r="34" spans="2:13" ht="12.75">
      <c r="B34" t="s">
        <v>22</v>
      </c>
      <c r="M34">
        <v>1228.92</v>
      </c>
    </row>
    <row r="35" spans="2:13" ht="12.75">
      <c r="B35" t="s">
        <v>23</v>
      </c>
      <c r="M35">
        <v>8825.88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SUM(M42:M45)</f>
        <v>8076.95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4608.48</v>
      </c>
    </row>
    <row r="43" spans="2:13" ht="12.75">
      <c r="B43" t="s">
        <v>491</v>
      </c>
      <c r="I43">
        <v>1042.85</v>
      </c>
      <c r="K43">
        <v>550</v>
      </c>
      <c r="M43">
        <f>I43+K43</f>
        <v>1592.85</v>
      </c>
    </row>
    <row r="44" spans="2:13" ht="12.75">
      <c r="B44" t="s">
        <v>492</v>
      </c>
      <c r="I44">
        <v>1668.56</v>
      </c>
      <c r="M44">
        <f>I44+K44+L44</f>
        <v>1668.56</v>
      </c>
    </row>
    <row r="45" spans="2:13" ht="12.75">
      <c r="B45" t="s">
        <v>27</v>
      </c>
      <c r="I45">
        <v>207.06</v>
      </c>
      <c r="M45">
        <f>I45+K45+L45</f>
        <v>207.06</v>
      </c>
    </row>
    <row r="46" spans="2:13" ht="12.75">
      <c r="B46" s="12" t="s">
        <v>39</v>
      </c>
      <c r="C46" s="12"/>
      <c r="D46" s="12"/>
      <c r="M46" s="2">
        <f>M24-M26</f>
        <v>11643.470000000001</v>
      </c>
    </row>
    <row r="47" spans="2:13" ht="12.75">
      <c r="B47" t="s">
        <v>35</v>
      </c>
      <c r="E47" s="2"/>
      <c r="M47" s="2">
        <v>31391.62</v>
      </c>
    </row>
    <row r="49" spans="2:6" ht="12.75">
      <c r="B49" t="s">
        <v>605</v>
      </c>
      <c r="F49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55"/>
  <sheetViews>
    <sheetView workbookViewId="0" topLeftCell="A34">
      <selection activeCell="O59" sqref="O59"/>
    </sheetView>
  </sheetViews>
  <sheetFormatPr defaultColWidth="9.00390625" defaultRowHeight="12.75"/>
  <cols>
    <col min="8" max="8" width="9.8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488</v>
      </c>
    </row>
    <row r="5" ht="12.75">
      <c r="D5" s="3" t="s">
        <v>36</v>
      </c>
    </row>
    <row r="6" spans="2:13" ht="12.75">
      <c r="B6" t="s">
        <v>12</v>
      </c>
      <c r="M6" s="2">
        <v>53876.61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6851.68</v>
      </c>
    </row>
    <row r="11" spans="2:13" ht="12.75">
      <c r="B11" t="s">
        <v>4</v>
      </c>
      <c r="M11">
        <v>20925.58</v>
      </c>
    </row>
    <row r="12" spans="2:13" ht="12.75">
      <c r="B12" t="s">
        <v>5</v>
      </c>
      <c r="M12">
        <v>2844.02</v>
      </c>
    </row>
    <row r="13" spans="2:13" ht="12.75">
      <c r="B13" t="s">
        <v>6</v>
      </c>
      <c r="M13">
        <v>0</v>
      </c>
    </row>
    <row r="14" spans="2:13" ht="12.75">
      <c r="B14" t="s">
        <v>7</v>
      </c>
      <c r="M14">
        <v>118329.6</v>
      </c>
    </row>
    <row r="15" spans="2:13" ht="12.75">
      <c r="B15" t="s">
        <v>8</v>
      </c>
      <c r="M15">
        <v>34405.42</v>
      </c>
    </row>
    <row r="16" spans="2:13" ht="12.75">
      <c r="B16" t="s">
        <v>9</v>
      </c>
      <c r="M16">
        <v>55317.68</v>
      </c>
    </row>
    <row r="17" spans="2:13" ht="12.75">
      <c r="B17" s="2" t="s">
        <v>10</v>
      </c>
      <c r="M17" s="2">
        <f>SUM(M10:M16)</f>
        <v>238673.97999999998</v>
      </c>
    </row>
    <row r="18" spans="2:13" ht="12.75">
      <c r="B18" t="s">
        <v>11</v>
      </c>
      <c r="M18">
        <v>246178.36</v>
      </c>
    </row>
    <row r="20" spans="2:13" ht="12.75">
      <c r="B20" t="s">
        <v>13</v>
      </c>
      <c r="M20" s="2">
        <f>M6+M17-M18</f>
        <v>46372.22999999998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55317.68</v>
      </c>
    </row>
    <row r="26" spans="2:13" ht="12.75">
      <c r="B26" s="2" t="s">
        <v>16</v>
      </c>
      <c r="M26" s="2">
        <f>SUM(M28:M39)</f>
        <v>54850.59</v>
      </c>
    </row>
    <row r="27" ht="12.75">
      <c r="B27" t="s">
        <v>40</v>
      </c>
    </row>
    <row r="28" spans="2:13" ht="12.75">
      <c r="B28" t="s">
        <v>17</v>
      </c>
      <c r="M28">
        <v>8774.76</v>
      </c>
    </row>
    <row r="29" spans="2:13" ht="12.75">
      <c r="B29" t="s">
        <v>18</v>
      </c>
      <c r="M29">
        <v>1188.24</v>
      </c>
    </row>
    <row r="30" spans="2:13" ht="12.75">
      <c r="B30" t="s">
        <v>19</v>
      </c>
      <c r="M30">
        <v>8338.8</v>
      </c>
    </row>
    <row r="31" spans="2:13" ht="12.75">
      <c r="B31" t="s">
        <v>96</v>
      </c>
      <c r="M31">
        <v>2943.12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5068.68</v>
      </c>
    </row>
    <row r="34" spans="2:13" ht="12.75">
      <c r="B34" t="s">
        <v>22</v>
      </c>
      <c r="M34">
        <v>1199.04</v>
      </c>
    </row>
    <row r="35" spans="2:13" ht="12.75">
      <c r="B35" t="s">
        <v>23</v>
      </c>
      <c r="M35">
        <v>8611.2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SUM(M42:M51)</f>
        <v>18726.749999999996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4496.4</v>
      </c>
    </row>
    <row r="43" spans="2:13" ht="12.75">
      <c r="B43" t="s">
        <v>252</v>
      </c>
      <c r="I43">
        <v>1251.42</v>
      </c>
      <c r="K43">
        <v>39</v>
      </c>
      <c r="M43">
        <f>I43+K43</f>
        <v>1290.42</v>
      </c>
    </row>
    <row r="44" spans="2:13" ht="12.75">
      <c r="B44" t="s">
        <v>489</v>
      </c>
      <c r="I44">
        <v>1042.85</v>
      </c>
      <c r="K44">
        <v>550</v>
      </c>
      <c r="M44">
        <f>I44+K44</f>
        <v>1592.85</v>
      </c>
    </row>
    <row r="45" spans="2:13" ht="12.75">
      <c r="B45" t="s">
        <v>117</v>
      </c>
      <c r="I45">
        <v>625.71</v>
      </c>
      <c r="M45">
        <f>I45+K45</f>
        <v>625.71</v>
      </c>
    </row>
    <row r="46" spans="2:13" ht="12.75">
      <c r="B46" t="s">
        <v>106</v>
      </c>
      <c r="I46">
        <v>6615.42</v>
      </c>
      <c r="K46">
        <v>337.36</v>
      </c>
      <c r="M46">
        <f>I46+K46</f>
        <v>6952.78</v>
      </c>
    </row>
    <row r="47" spans="2:13" ht="12.75">
      <c r="B47" t="s">
        <v>485</v>
      </c>
      <c r="I47">
        <v>417.14</v>
      </c>
      <c r="M47">
        <f>I47+K47+L47</f>
        <v>417.14</v>
      </c>
    </row>
    <row r="48" spans="2:13" ht="12.75">
      <c r="B48" t="s">
        <v>27</v>
      </c>
      <c r="I48">
        <v>207.06</v>
      </c>
      <c r="M48">
        <f>I48+K48+L48</f>
        <v>207.06</v>
      </c>
    </row>
    <row r="49" spans="2:13" ht="12.75">
      <c r="B49" t="s">
        <v>123</v>
      </c>
      <c r="I49">
        <v>1417.59</v>
      </c>
      <c r="K49">
        <v>423.99</v>
      </c>
      <c r="M49">
        <f>I49+K49</f>
        <v>1841.58</v>
      </c>
    </row>
    <row r="50" spans="2:13" ht="12.75">
      <c r="B50" t="s">
        <v>490</v>
      </c>
      <c r="I50">
        <v>472.53</v>
      </c>
      <c r="M50">
        <f>I50+K50</f>
        <v>472.53</v>
      </c>
    </row>
    <row r="51" spans="2:13" ht="12.75">
      <c r="B51" t="s">
        <v>57</v>
      </c>
      <c r="I51">
        <v>830.28</v>
      </c>
      <c r="M51">
        <f>I51+K51</f>
        <v>830.28</v>
      </c>
    </row>
    <row r="52" spans="2:13" ht="12.75">
      <c r="B52" s="12" t="s">
        <v>39</v>
      </c>
      <c r="C52" s="12"/>
      <c r="D52" s="12"/>
      <c r="M52" s="2">
        <f>M24-M26</f>
        <v>467.0900000000038</v>
      </c>
    </row>
    <row r="53" spans="2:13" ht="12.75">
      <c r="B53" t="s">
        <v>35</v>
      </c>
      <c r="E53" s="2"/>
      <c r="M53" s="2">
        <v>5487.49</v>
      </c>
    </row>
    <row r="55" ht="12.75">
      <c r="B55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55"/>
  <sheetViews>
    <sheetView workbookViewId="0" topLeftCell="A34">
      <selection activeCell="G59" sqref="G59"/>
    </sheetView>
  </sheetViews>
  <sheetFormatPr defaultColWidth="9.00390625" defaultRowHeight="12.75"/>
  <cols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728</v>
      </c>
    </row>
    <row r="5" ht="12.75">
      <c r="D5" s="3" t="s">
        <v>36</v>
      </c>
    </row>
    <row r="6" spans="2:13" ht="12.75">
      <c r="B6" t="s">
        <v>12</v>
      </c>
      <c r="M6" s="2">
        <v>33854.22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10829.72</v>
      </c>
    </row>
    <row r="11" spans="2:13" ht="12.75">
      <c r="B11" t="s">
        <v>4</v>
      </c>
      <c r="M11">
        <v>33399.56</v>
      </c>
    </row>
    <row r="12" spans="2:13" ht="12.75">
      <c r="B12" t="s">
        <v>5</v>
      </c>
      <c r="M12">
        <v>4435.81</v>
      </c>
    </row>
    <row r="13" spans="2:13" ht="12.75">
      <c r="B13" t="s">
        <v>6</v>
      </c>
      <c r="M13">
        <v>1117.88</v>
      </c>
    </row>
    <row r="14" spans="2:13" ht="12.75">
      <c r="B14" t="s">
        <v>7</v>
      </c>
      <c r="M14">
        <v>152954.58</v>
      </c>
    </row>
    <row r="15" spans="2:13" ht="12.75">
      <c r="B15" t="s">
        <v>8</v>
      </c>
      <c r="M15">
        <v>56658.36</v>
      </c>
    </row>
    <row r="16" spans="2:13" ht="12.75">
      <c r="B16" t="s">
        <v>9</v>
      </c>
      <c r="M16">
        <v>72152.32</v>
      </c>
    </row>
    <row r="17" spans="2:13" ht="12.75">
      <c r="B17" s="2" t="s">
        <v>10</v>
      </c>
      <c r="M17" s="2">
        <f>SUM(M10:M16)</f>
        <v>331548.23</v>
      </c>
    </row>
    <row r="18" spans="2:13" ht="12.75">
      <c r="B18" t="s">
        <v>11</v>
      </c>
      <c r="M18">
        <v>312573.72</v>
      </c>
    </row>
    <row r="20" spans="2:13" ht="12.75">
      <c r="B20" t="s">
        <v>13</v>
      </c>
      <c r="M20" s="2">
        <f>M6+M17-M18</f>
        <v>52828.72999999998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72152.32</v>
      </c>
    </row>
    <row r="26" spans="2:13" ht="12.75">
      <c r="B26" s="2" t="s">
        <v>16</v>
      </c>
      <c r="M26" s="2">
        <f>SUM(M28:M39)</f>
        <v>88409.76999999999</v>
      </c>
    </row>
    <row r="27" ht="12.75">
      <c r="B27" t="s">
        <v>40</v>
      </c>
    </row>
    <row r="28" spans="2:13" ht="12.75">
      <c r="B28" t="s">
        <v>17</v>
      </c>
      <c r="M28">
        <v>11342.4</v>
      </c>
    </row>
    <row r="29" spans="2:13" ht="12.75">
      <c r="B29" t="s">
        <v>18</v>
      </c>
      <c r="M29">
        <v>1549.92</v>
      </c>
    </row>
    <row r="30" spans="2:13" ht="12.75">
      <c r="B30" t="s">
        <v>19</v>
      </c>
      <c r="M30">
        <v>10778.76</v>
      </c>
    </row>
    <row r="31" spans="2:13" ht="12.75">
      <c r="B31" t="s">
        <v>96</v>
      </c>
      <c r="M31">
        <v>3804.24</v>
      </c>
    </row>
    <row r="32" spans="2:13" ht="12.75">
      <c r="B32" t="s">
        <v>20</v>
      </c>
      <c r="M32">
        <v>277.95</v>
      </c>
    </row>
    <row r="33" spans="2:13" ht="12.75">
      <c r="B33" t="s">
        <v>21</v>
      </c>
      <c r="M33">
        <v>5459.76</v>
      </c>
    </row>
    <row r="34" spans="2:13" ht="12.75">
      <c r="B34" t="s">
        <v>22</v>
      </c>
      <c r="M34">
        <v>1549.92</v>
      </c>
    </row>
    <row r="35" spans="2:13" ht="12.75">
      <c r="B35" t="s">
        <v>23</v>
      </c>
      <c r="M35">
        <v>11131.08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SUM(M42:M51)</f>
        <v>42515.74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5812.08</v>
      </c>
    </row>
    <row r="43" spans="2:13" ht="12.75">
      <c r="B43" t="s">
        <v>27</v>
      </c>
      <c r="I43">
        <v>207.06</v>
      </c>
      <c r="M43">
        <f>I43+K43+L43</f>
        <v>207.06</v>
      </c>
    </row>
    <row r="44" spans="2:13" ht="12.75">
      <c r="B44" s="7" t="s">
        <v>237</v>
      </c>
      <c r="I44" s="8">
        <v>25615</v>
      </c>
      <c r="J44" s="12"/>
      <c r="K44" s="12"/>
      <c r="L44" s="12"/>
      <c r="M44" s="8">
        <v>25615</v>
      </c>
    </row>
    <row r="45" spans="2:13" ht="12.75">
      <c r="B45" t="s">
        <v>403</v>
      </c>
      <c r="I45">
        <v>3307.71</v>
      </c>
      <c r="K45">
        <v>80.45</v>
      </c>
      <c r="M45">
        <f>I45+K45</f>
        <v>3388.16</v>
      </c>
    </row>
    <row r="46" spans="2:13" ht="12.75">
      <c r="B46" t="s">
        <v>483</v>
      </c>
      <c r="I46">
        <v>1417.59</v>
      </c>
      <c r="K46">
        <v>295.12</v>
      </c>
      <c r="M46">
        <f>I46+K46</f>
        <v>1712.71</v>
      </c>
    </row>
    <row r="47" spans="2:13" ht="12.75">
      <c r="B47" t="s">
        <v>484</v>
      </c>
      <c r="I47">
        <v>1417.59</v>
      </c>
      <c r="K47">
        <v>295.12</v>
      </c>
      <c r="M47">
        <f>I47+K47</f>
        <v>1712.71</v>
      </c>
    </row>
    <row r="48" spans="2:13" ht="12.75">
      <c r="B48" t="s">
        <v>485</v>
      </c>
      <c r="E48" t="s">
        <v>650</v>
      </c>
      <c r="I48">
        <v>830.28</v>
      </c>
      <c r="K48">
        <v>800</v>
      </c>
      <c r="M48">
        <f>I48+K48</f>
        <v>1630.28</v>
      </c>
    </row>
    <row r="49" spans="2:13" ht="12.75">
      <c r="B49" t="s">
        <v>486</v>
      </c>
      <c r="I49">
        <v>365</v>
      </c>
      <c r="M49">
        <f>I49+K49</f>
        <v>365</v>
      </c>
    </row>
    <row r="50" spans="2:13" ht="12.75">
      <c r="B50" t="s">
        <v>126</v>
      </c>
      <c r="K50">
        <v>417.14</v>
      </c>
      <c r="L50">
        <v>134.78</v>
      </c>
      <c r="M50">
        <f>K50+L50</f>
        <v>551.92</v>
      </c>
    </row>
    <row r="51" spans="2:13" ht="12.75">
      <c r="B51" t="s">
        <v>487</v>
      </c>
      <c r="E51" t="s">
        <v>650</v>
      </c>
      <c r="K51">
        <v>1251.42</v>
      </c>
      <c r="L51">
        <v>269.4</v>
      </c>
      <c r="M51">
        <f>K51+L51</f>
        <v>1520.8200000000002</v>
      </c>
    </row>
    <row r="52" spans="2:13" ht="12.75">
      <c r="B52" s="12" t="s">
        <v>39</v>
      </c>
      <c r="C52" s="12"/>
      <c r="D52" s="12"/>
      <c r="M52" s="2">
        <f>M24-M26</f>
        <v>-16257.449999999983</v>
      </c>
    </row>
    <row r="53" spans="2:13" ht="12.75">
      <c r="B53" t="s">
        <v>35</v>
      </c>
      <c r="E53" s="2"/>
      <c r="M53" s="2">
        <v>10210.53</v>
      </c>
    </row>
    <row r="55" spans="2:6" ht="12.75">
      <c r="B55" t="s">
        <v>605</v>
      </c>
      <c r="F55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60"/>
  <sheetViews>
    <sheetView workbookViewId="0" topLeftCell="A32">
      <selection activeCell="P56" sqref="P56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476</v>
      </c>
    </row>
    <row r="5" ht="12.75">
      <c r="D5" s="3" t="s">
        <v>36</v>
      </c>
    </row>
    <row r="6" spans="2:13" ht="12.75">
      <c r="B6" t="s">
        <v>12</v>
      </c>
      <c r="M6" s="2">
        <v>208123.19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23076.66</v>
      </c>
    </row>
    <row r="11" spans="2:13" ht="12.75">
      <c r="B11" t="s">
        <v>4</v>
      </c>
      <c r="M11">
        <v>72140.8</v>
      </c>
    </row>
    <row r="12" spans="2:13" ht="12.75">
      <c r="B12" t="s">
        <v>5</v>
      </c>
      <c r="M12">
        <v>8398.71</v>
      </c>
    </row>
    <row r="13" spans="2:13" ht="12.75">
      <c r="B13" t="s">
        <v>6</v>
      </c>
      <c r="M13">
        <v>2889.72</v>
      </c>
    </row>
    <row r="14" spans="2:13" ht="12.75">
      <c r="B14" t="s">
        <v>7</v>
      </c>
      <c r="M14">
        <v>498937.4</v>
      </c>
    </row>
    <row r="15" spans="2:13" ht="12.75">
      <c r="B15" t="s">
        <v>8</v>
      </c>
      <c r="M15">
        <v>121738.25</v>
      </c>
    </row>
    <row r="16" spans="2:13" ht="12.75">
      <c r="B16" t="s">
        <v>9</v>
      </c>
      <c r="M16">
        <v>227572.44</v>
      </c>
    </row>
    <row r="17" spans="2:13" ht="12.75">
      <c r="B17" t="s">
        <v>547</v>
      </c>
      <c r="M17">
        <v>10667.17</v>
      </c>
    </row>
    <row r="18" spans="2:13" ht="12.75">
      <c r="B18" s="2" t="s">
        <v>10</v>
      </c>
      <c r="M18" s="2">
        <f>SUM(M10:M17)</f>
        <v>965421.15</v>
      </c>
    </row>
    <row r="19" spans="2:13" ht="12.75">
      <c r="B19" t="s">
        <v>11</v>
      </c>
      <c r="M19">
        <v>893616.17</v>
      </c>
    </row>
    <row r="21" spans="2:13" ht="12.75">
      <c r="B21" t="s">
        <v>13</v>
      </c>
      <c r="M21" s="2">
        <f>M6+M18-M19</f>
        <v>279928.17000000004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227572.44</v>
      </c>
    </row>
    <row r="27" spans="2:13" ht="12.75">
      <c r="B27" s="2" t="s">
        <v>16</v>
      </c>
      <c r="M27" s="2">
        <f>SUM(M29:M40)</f>
        <v>213540.76999999996</v>
      </c>
    </row>
    <row r="28" ht="12.75">
      <c r="B28" t="s">
        <v>40</v>
      </c>
    </row>
    <row r="29" spans="2:13" ht="12.75">
      <c r="B29" t="s">
        <v>17</v>
      </c>
      <c r="M29">
        <v>37162.08</v>
      </c>
    </row>
    <row r="30" spans="2:13" ht="12.75">
      <c r="B30" t="s">
        <v>18</v>
      </c>
      <c r="M30">
        <v>5078.04</v>
      </c>
    </row>
    <row r="31" spans="2:13" ht="12.75">
      <c r="B31" t="s">
        <v>19</v>
      </c>
      <c r="M31">
        <v>35315.52</v>
      </c>
    </row>
    <row r="32" spans="2:13" ht="12.75">
      <c r="B32" t="s">
        <v>96</v>
      </c>
      <c r="M32">
        <v>12464.28</v>
      </c>
    </row>
    <row r="33" spans="2:13" ht="12.75">
      <c r="B33" t="s">
        <v>20</v>
      </c>
      <c r="M33">
        <v>737.25</v>
      </c>
    </row>
    <row r="34" spans="2:13" ht="12.75">
      <c r="B34" t="s">
        <v>21</v>
      </c>
      <c r="M34">
        <v>21466.32</v>
      </c>
    </row>
    <row r="35" spans="2:13" ht="12.75">
      <c r="B35" t="s">
        <v>22</v>
      </c>
      <c r="M35">
        <v>5078.04</v>
      </c>
    </row>
    <row r="36" spans="2:13" ht="12.75">
      <c r="B36" t="s">
        <v>23</v>
      </c>
      <c r="M36">
        <v>36469.56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SUM(M43:M56)</f>
        <v>59769.68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19042.68</v>
      </c>
    </row>
    <row r="44" spans="2:13" ht="12.75">
      <c r="B44" s="7" t="s">
        <v>230</v>
      </c>
      <c r="C44" s="12"/>
      <c r="I44" s="8">
        <v>2775</v>
      </c>
      <c r="J44" s="12"/>
      <c r="K44" s="12"/>
      <c r="L44" s="12"/>
      <c r="M44" s="8">
        <v>2775</v>
      </c>
    </row>
    <row r="45" spans="2:13" ht="12.75">
      <c r="B45" s="7" t="s">
        <v>75</v>
      </c>
      <c r="C45" s="12"/>
      <c r="I45" s="1">
        <v>9235</v>
      </c>
      <c r="J45" s="12"/>
      <c r="K45" s="12"/>
      <c r="L45" s="12"/>
      <c r="M45" s="1">
        <v>9235</v>
      </c>
    </row>
    <row r="46" spans="2:13" ht="12.75">
      <c r="B46" s="12" t="s">
        <v>477</v>
      </c>
      <c r="C46" s="12"/>
      <c r="I46" s="12">
        <v>3307.71</v>
      </c>
      <c r="J46" s="12"/>
      <c r="K46" s="12"/>
      <c r="L46" s="12"/>
      <c r="M46" s="12">
        <f aca="true" t="shared" si="0" ref="M46:M51">I46+K46</f>
        <v>3307.71</v>
      </c>
    </row>
    <row r="47" spans="2:13" ht="12.75">
      <c r="B47" s="12" t="s">
        <v>478</v>
      </c>
      <c r="C47" s="12"/>
      <c r="I47" s="12">
        <v>243.33</v>
      </c>
      <c r="J47" s="12"/>
      <c r="K47" s="12"/>
      <c r="L47" s="12"/>
      <c r="M47" s="12">
        <f t="shared" si="0"/>
        <v>243.33</v>
      </c>
    </row>
    <row r="48" spans="2:13" ht="12.75">
      <c r="B48" s="12" t="s">
        <v>346</v>
      </c>
      <c r="C48" s="12"/>
      <c r="I48" s="12">
        <v>1890.12</v>
      </c>
      <c r="J48" s="12"/>
      <c r="K48" s="12">
        <v>66.48</v>
      </c>
      <c r="L48" s="12"/>
      <c r="M48" s="12">
        <f t="shared" si="0"/>
        <v>1956.6</v>
      </c>
    </row>
    <row r="49" spans="2:13" ht="12.75">
      <c r="B49" s="12" t="s">
        <v>310</v>
      </c>
      <c r="C49" s="12"/>
      <c r="I49" s="12">
        <v>1890.12</v>
      </c>
      <c r="J49" s="12"/>
      <c r="K49" s="12">
        <v>1157.4</v>
      </c>
      <c r="L49" s="12"/>
      <c r="M49" s="12">
        <f t="shared" si="0"/>
        <v>3047.52</v>
      </c>
    </row>
    <row r="50" spans="2:13" ht="12.75">
      <c r="B50" s="12" t="s">
        <v>479</v>
      </c>
      <c r="C50" s="12"/>
      <c r="I50" s="12">
        <v>1890.12</v>
      </c>
      <c r="J50" s="12"/>
      <c r="K50" s="12">
        <v>1157.4</v>
      </c>
      <c r="L50" s="12"/>
      <c r="M50" s="12">
        <f t="shared" si="0"/>
        <v>3047.52</v>
      </c>
    </row>
    <row r="51" spans="2:13" ht="12.75">
      <c r="B51" s="12" t="s">
        <v>480</v>
      </c>
      <c r="C51" s="12"/>
      <c r="I51" s="12">
        <v>1890.12</v>
      </c>
      <c r="J51" s="12"/>
      <c r="K51" s="12">
        <v>332.64</v>
      </c>
      <c r="L51" s="12"/>
      <c r="M51" s="12">
        <f t="shared" si="0"/>
        <v>2222.7599999999998</v>
      </c>
    </row>
    <row r="52" spans="2:13" ht="12.75">
      <c r="B52" s="12" t="s">
        <v>358</v>
      </c>
      <c r="C52" s="12"/>
      <c r="I52" s="12">
        <v>708.8</v>
      </c>
      <c r="J52" s="12"/>
      <c r="K52" s="12"/>
      <c r="L52" s="12"/>
      <c r="M52" s="12">
        <v>708.8</v>
      </c>
    </row>
    <row r="53" spans="2:13" ht="12.75">
      <c r="B53" s="12" t="s">
        <v>58</v>
      </c>
      <c r="C53" s="12"/>
      <c r="I53" s="12">
        <v>347.62</v>
      </c>
      <c r="J53" s="12"/>
      <c r="K53" s="12"/>
      <c r="L53" s="12"/>
      <c r="M53" s="12">
        <f>I53+K53</f>
        <v>347.62</v>
      </c>
    </row>
    <row r="54" spans="2:13" ht="12.75">
      <c r="B54" s="7" t="s">
        <v>481</v>
      </c>
      <c r="C54" s="12"/>
      <c r="I54" s="12"/>
      <c r="J54" s="12"/>
      <c r="K54" s="12"/>
      <c r="L54" s="12"/>
      <c r="M54" s="8">
        <v>7759</v>
      </c>
    </row>
    <row r="55" spans="2:13" ht="12.75">
      <c r="B55" s="12" t="s">
        <v>482</v>
      </c>
      <c r="C55" s="12"/>
      <c r="I55" s="12"/>
      <c r="J55" s="12"/>
      <c r="K55" s="12">
        <v>417.14</v>
      </c>
      <c r="L55" s="12">
        <v>120</v>
      </c>
      <c r="M55" s="12">
        <f>K55+L55</f>
        <v>537.14</v>
      </c>
    </row>
    <row r="56" spans="2:13" ht="12.75">
      <c r="B56" s="7" t="s">
        <v>132</v>
      </c>
      <c r="C56" s="12"/>
      <c r="I56" s="12"/>
      <c r="J56" s="12"/>
      <c r="K56" s="12"/>
      <c r="L56" s="12"/>
      <c r="M56" s="8">
        <v>5539</v>
      </c>
    </row>
    <row r="57" spans="2:13" ht="12.75">
      <c r="B57" s="12" t="s">
        <v>39</v>
      </c>
      <c r="C57" s="12"/>
      <c r="D57" s="12"/>
      <c r="M57" s="2">
        <f>M25-M27</f>
        <v>14031.670000000042</v>
      </c>
    </row>
    <row r="58" spans="2:13" ht="12.75">
      <c r="B58" t="s">
        <v>35</v>
      </c>
      <c r="E58" s="2"/>
      <c r="M58" s="2">
        <v>-43547.95</v>
      </c>
    </row>
    <row r="60" ht="12.75">
      <c r="B60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55"/>
  <sheetViews>
    <sheetView workbookViewId="0" topLeftCell="A28">
      <selection activeCell="L46" sqref="L46"/>
    </sheetView>
  </sheetViews>
  <sheetFormatPr defaultColWidth="9.00390625" defaultRowHeight="12.75"/>
  <sheetData>
    <row r="2" ht="12.75">
      <c r="D2" s="3" t="s">
        <v>0</v>
      </c>
    </row>
    <row r="3" ht="12.75">
      <c r="D3" s="3" t="s">
        <v>1</v>
      </c>
    </row>
    <row r="4" ht="12.75">
      <c r="D4" s="3" t="s">
        <v>475</v>
      </c>
    </row>
    <row r="5" ht="12.75">
      <c r="D5" s="3" t="s">
        <v>36</v>
      </c>
    </row>
    <row r="6" spans="2:13" ht="12.75">
      <c r="B6" t="s">
        <v>12</v>
      </c>
      <c r="M6" s="2">
        <v>0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1132.87</v>
      </c>
    </row>
    <row r="11" spans="2:13" ht="12.75">
      <c r="B11" t="s">
        <v>4</v>
      </c>
      <c r="M11">
        <v>3756.48</v>
      </c>
    </row>
    <row r="12" ht="12.75">
      <c r="B12" t="s">
        <v>5</v>
      </c>
    </row>
    <row r="13" spans="2:13" ht="12.75">
      <c r="B13" t="s">
        <v>6</v>
      </c>
      <c r="M13">
        <v>139.45</v>
      </c>
    </row>
    <row r="14" spans="2:13" ht="12.75">
      <c r="B14" t="s">
        <v>7</v>
      </c>
      <c r="M14">
        <v>15077.48</v>
      </c>
    </row>
    <row r="15" spans="2:13" ht="12.75">
      <c r="B15" t="s">
        <v>8</v>
      </c>
      <c r="M15">
        <v>5714.45</v>
      </c>
    </row>
    <row r="16" spans="2:13" ht="12.75">
      <c r="B16" t="s">
        <v>9</v>
      </c>
      <c r="M16">
        <v>6617.51</v>
      </c>
    </row>
    <row r="17" spans="2:13" ht="12.75">
      <c r="B17" s="2" t="s">
        <v>10</v>
      </c>
      <c r="M17" s="2">
        <f>SUM(M10:M16)</f>
        <v>32438.239999999998</v>
      </c>
    </row>
    <row r="18" spans="2:13" ht="12.75">
      <c r="B18" t="s">
        <v>11</v>
      </c>
      <c r="M18">
        <v>20903.46</v>
      </c>
    </row>
    <row r="20" spans="2:13" ht="12.75">
      <c r="B20" t="s">
        <v>13</v>
      </c>
      <c r="M20" s="2">
        <f>M6+M17-M18</f>
        <v>11534.779999999999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6617.51</v>
      </c>
    </row>
    <row r="26" spans="2:13" ht="12.75">
      <c r="B26" s="2" t="s">
        <v>16</v>
      </c>
      <c r="M26" s="2">
        <f>SUM(M28:M39)</f>
        <v>0</v>
      </c>
    </row>
    <row r="27" ht="12.75">
      <c r="B27" t="s">
        <v>40</v>
      </c>
    </row>
    <row r="28" ht="12.75">
      <c r="B28" t="s">
        <v>17</v>
      </c>
    </row>
    <row r="29" ht="12.75">
      <c r="B29" t="s">
        <v>18</v>
      </c>
    </row>
    <row r="30" ht="12.75">
      <c r="B30" t="s">
        <v>19</v>
      </c>
    </row>
    <row r="31" ht="12.75">
      <c r="B31" t="s">
        <v>96</v>
      </c>
    </row>
    <row r="32" ht="12.75">
      <c r="B32" t="s">
        <v>20</v>
      </c>
    </row>
    <row r="33" ht="12.75">
      <c r="B33" t="s">
        <v>21</v>
      </c>
    </row>
    <row r="34" ht="12.75">
      <c r="B34" t="s">
        <v>22</v>
      </c>
    </row>
    <row r="35" ht="12.75">
      <c r="B35" t="s">
        <v>23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SUM(M42:M53)</f>
        <v>0</v>
      </c>
    </row>
    <row r="40" ht="12.75">
      <c r="B40" t="s">
        <v>31</v>
      </c>
    </row>
    <row r="41" ht="12.75">
      <c r="B41" t="s">
        <v>37</v>
      </c>
    </row>
    <row r="42" ht="12.75">
      <c r="B42" t="s">
        <v>64</v>
      </c>
    </row>
    <row r="53" spans="2:13" ht="12.75">
      <c r="B53" s="7"/>
      <c r="C53" s="12"/>
      <c r="D53" s="12"/>
      <c r="I53" s="12"/>
      <c r="J53" s="12"/>
      <c r="K53" s="12"/>
      <c r="L53" s="12"/>
      <c r="M53" s="8"/>
    </row>
    <row r="54" spans="2:13" ht="12.75">
      <c r="B54" s="12" t="s">
        <v>39</v>
      </c>
      <c r="C54" s="12"/>
      <c r="D54" s="12"/>
      <c r="M54" s="2">
        <f>M24-M26</f>
        <v>6617.51</v>
      </c>
    </row>
    <row r="55" spans="2:13" ht="12.75">
      <c r="B55" t="s">
        <v>35</v>
      </c>
      <c r="E55" s="2"/>
      <c r="M55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58"/>
  <sheetViews>
    <sheetView workbookViewId="0" topLeftCell="A37">
      <selection activeCell="P61" sqref="P61"/>
    </sheetView>
  </sheetViews>
  <sheetFormatPr defaultColWidth="9.00390625" defaultRowHeight="12.75"/>
  <cols>
    <col min="8" max="8" width="10.375" style="0" customWidth="1"/>
    <col min="9" max="9" width="0.12890625" style="0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466</v>
      </c>
    </row>
    <row r="5" ht="12.75">
      <c r="D5" s="3" t="s">
        <v>36</v>
      </c>
    </row>
    <row r="6" spans="2:13" ht="12.75">
      <c r="B6" t="s">
        <v>12</v>
      </c>
      <c r="M6" s="2">
        <v>81311.22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21965.25</v>
      </c>
    </row>
    <row r="11" spans="2:13" ht="12.75">
      <c r="B11" t="s">
        <v>4</v>
      </c>
      <c r="M11">
        <v>69054.9</v>
      </c>
    </row>
    <row r="12" spans="2:13" ht="12.75">
      <c r="B12" t="s">
        <v>5</v>
      </c>
      <c r="M12">
        <v>2828.1</v>
      </c>
    </row>
    <row r="13" spans="2:13" ht="12.75">
      <c r="B13" t="s">
        <v>6</v>
      </c>
      <c r="M13">
        <v>399.12</v>
      </c>
    </row>
    <row r="14" spans="2:13" ht="12.75">
      <c r="B14" t="s">
        <v>7</v>
      </c>
      <c r="M14">
        <v>389993.13</v>
      </c>
    </row>
    <row r="15" spans="2:13" ht="12.75">
      <c r="B15" t="s">
        <v>8</v>
      </c>
      <c r="M15">
        <v>57761.05</v>
      </c>
    </row>
    <row r="16" spans="2:13" ht="12.75">
      <c r="B16" t="s">
        <v>9</v>
      </c>
      <c r="M16">
        <v>180610.8</v>
      </c>
    </row>
    <row r="17" spans="2:13" ht="12.75">
      <c r="B17" t="s">
        <v>547</v>
      </c>
      <c r="M17">
        <v>1892.41</v>
      </c>
    </row>
    <row r="18" spans="2:13" ht="12.75">
      <c r="B18" s="2" t="s">
        <v>10</v>
      </c>
      <c r="M18" s="2">
        <f>SUM(M10:M17)</f>
        <v>724504.7600000001</v>
      </c>
    </row>
    <row r="19" spans="2:13" ht="12.75">
      <c r="B19" t="s">
        <v>11</v>
      </c>
      <c r="M19">
        <v>696682.11</v>
      </c>
    </row>
    <row r="21" spans="2:13" ht="12.75">
      <c r="B21" t="s">
        <v>13</v>
      </c>
      <c r="M21" s="2">
        <f>M6+M18-M19</f>
        <v>109133.87000000011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180610.8</v>
      </c>
    </row>
    <row r="27" spans="2:13" ht="12.75">
      <c r="B27" s="2" t="s">
        <v>16</v>
      </c>
      <c r="M27" s="2">
        <f>SUM(M29:M40)</f>
        <v>162666.71999999997</v>
      </c>
    </row>
    <row r="28" ht="12.75">
      <c r="B28" t="s">
        <v>40</v>
      </c>
    </row>
    <row r="29" spans="2:13" ht="12.75">
      <c r="B29" t="s">
        <v>17</v>
      </c>
      <c r="M29">
        <v>29318.16</v>
      </c>
    </row>
    <row r="30" spans="2:13" ht="12.75">
      <c r="B30" t="s">
        <v>18</v>
      </c>
      <c r="M30">
        <v>4006.2</v>
      </c>
    </row>
    <row r="31" spans="2:13" ht="12.75">
      <c r="B31" t="s">
        <v>19</v>
      </c>
      <c r="M31">
        <v>27861.36</v>
      </c>
    </row>
    <row r="32" spans="2:13" ht="12.75">
      <c r="B32" t="s">
        <v>96</v>
      </c>
      <c r="M32">
        <v>9833.4</v>
      </c>
    </row>
    <row r="33" ht="12.75">
      <c r="B33" t="s">
        <v>20</v>
      </c>
    </row>
    <row r="34" spans="2:13" ht="12.75">
      <c r="B34" t="s">
        <v>21</v>
      </c>
      <c r="M34">
        <v>16935.36</v>
      </c>
    </row>
    <row r="35" spans="2:13" ht="12.75">
      <c r="B35" t="s">
        <v>22</v>
      </c>
      <c r="M35">
        <v>4006.2</v>
      </c>
    </row>
    <row r="36" spans="2:13" ht="12.75">
      <c r="B36" t="s">
        <v>23</v>
      </c>
      <c r="M36">
        <v>28411.8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SUM(M43:M54)</f>
        <v>42294.23999999999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15023.28</v>
      </c>
    </row>
    <row r="44" spans="2:13" ht="12.75">
      <c r="B44" t="s">
        <v>467</v>
      </c>
      <c r="I44">
        <v>1653.85</v>
      </c>
      <c r="M44">
        <f aca="true" t="shared" si="0" ref="M44:M49">I44+K44</f>
        <v>1653.85</v>
      </c>
    </row>
    <row r="45" spans="2:13" ht="12.75">
      <c r="B45" t="s">
        <v>468</v>
      </c>
      <c r="I45">
        <v>1890.12</v>
      </c>
      <c r="M45">
        <f t="shared" si="0"/>
        <v>1890.12</v>
      </c>
    </row>
    <row r="46" spans="2:13" ht="12.75">
      <c r="B46" t="s">
        <v>469</v>
      </c>
      <c r="I46">
        <v>3828.24</v>
      </c>
      <c r="K46">
        <v>269</v>
      </c>
      <c r="M46">
        <f t="shared" si="0"/>
        <v>4097.24</v>
      </c>
    </row>
    <row r="47" spans="2:13" ht="12.75">
      <c r="B47" t="s">
        <v>470</v>
      </c>
      <c r="I47">
        <v>3780.24</v>
      </c>
      <c r="K47">
        <v>150.22</v>
      </c>
      <c r="M47">
        <f t="shared" si="0"/>
        <v>3930.4599999999996</v>
      </c>
    </row>
    <row r="48" spans="2:13" ht="12.75">
      <c r="B48" t="s">
        <v>106</v>
      </c>
      <c r="I48">
        <v>1890.12</v>
      </c>
      <c r="K48">
        <v>1928.35</v>
      </c>
      <c r="M48">
        <f t="shared" si="0"/>
        <v>3818.47</v>
      </c>
    </row>
    <row r="49" spans="2:13" ht="12.75">
      <c r="B49" t="s">
        <v>58</v>
      </c>
      <c r="I49">
        <v>834.28</v>
      </c>
      <c r="M49">
        <f t="shared" si="0"/>
        <v>834.28</v>
      </c>
    </row>
    <row r="50" spans="2:13" ht="12.75">
      <c r="B50" t="s">
        <v>471</v>
      </c>
      <c r="I50">
        <v>1181.32</v>
      </c>
      <c r="J50">
        <v>228</v>
      </c>
      <c r="M50">
        <f>I50+J50</f>
        <v>1409.32</v>
      </c>
    </row>
    <row r="51" spans="2:13" ht="12.75">
      <c r="B51" t="s">
        <v>472</v>
      </c>
      <c r="J51">
        <v>521.42</v>
      </c>
      <c r="K51">
        <v>264.67</v>
      </c>
      <c r="M51">
        <f>J51+K51</f>
        <v>786.0899999999999</v>
      </c>
    </row>
    <row r="52" spans="2:13" ht="12.75">
      <c r="B52" t="s">
        <v>176</v>
      </c>
      <c r="J52">
        <v>1416.51</v>
      </c>
      <c r="K52">
        <v>353.17</v>
      </c>
      <c r="M52">
        <f>J52+K52</f>
        <v>1769.68</v>
      </c>
    </row>
    <row r="53" spans="2:13" ht="12.75">
      <c r="B53" t="s">
        <v>473</v>
      </c>
      <c r="J53">
        <v>945.06</v>
      </c>
      <c r="K53">
        <v>707.39</v>
      </c>
      <c r="M53">
        <f>J53+K53</f>
        <v>1652.4499999999998</v>
      </c>
    </row>
    <row r="54" spans="2:13" ht="12.75">
      <c r="B54" s="7" t="s">
        <v>474</v>
      </c>
      <c r="C54" s="12"/>
      <c r="D54" s="12"/>
      <c r="I54" s="12"/>
      <c r="J54" s="12"/>
      <c r="K54" s="12"/>
      <c r="L54" s="12"/>
      <c r="M54" s="8">
        <v>5429</v>
      </c>
    </row>
    <row r="55" spans="2:13" ht="12.75">
      <c r="B55" s="12" t="s">
        <v>39</v>
      </c>
      <c r="C55" s="12"/>
      <c r="D55" s="12"/>
      <c r="M55" s="2">
        <f>M25-M27</f>
        <v>17944.080000000016</v>
      </c>
    </row>
    <row r="56" spans="2:13" ht="12.75">
      <c r="B56" t="s">
        <v>35</v>
      </c>
      <c r="E56" s="2"/>
      <c r="M56" s="2">
        <v>26903.54</v>
      </c>
    </row>
    <row r="58" ht="12.75">
      <c r="B58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32">
      <selection activeCell="Q55" sqref="Q55:R55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458</v>
      </c>
    </row>
    <row r="5" ht="12.75">
      <c r="D5" s="3" t="s">
        <v>36</v>
      </c>
    </row>
    <row r="6" spans="2:13" ht="12.75">
      <c r="B6" t="s">
        <v>12</v>
      </c>
      <c r="M6" s="2">
        <v>250362.36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44031.81</v>
      </c>
    </row>
    <row r="11" spans="2:13" ht="12.75">
      <c r="B11" t="s">
        <v>4</v>
      </c>
      <c r="M11">
        <v>136912.93</v>
      </c>
    </row>
    <row r="12" spans="2:13" ht="12.75">
      <c r="B12" t="s">
        <v>5</v>
      </c>
      <c r="M12">
        <v>10715.2</v>
      </c>
    </row>
    <row r="13" spans="2:13" ht="12.75">
      <c r="B13" t="s">
        <v>6</v>
      </c>
      <c r="M13">
        <v>1452.74</v>
      </c>
    </row>
    <row r="14" spans="2:13" ht="12.75">
      <c r="B14" t="s">
        <v>7</v>
      </c>
      <c r="M14">
        <v>999687.04</v>
      </c>
    </row>
    <row r="15" spans="2:13" ht="12.75">
      <c r="B15" t="s">
        <v>8</v>
      </c>
      <c r="M15">
        <v>134020.77</v>
      </c>
    </row>
    <row r="16" spans="2:13" ht="12.75">
      <c r="B16" t="s">
        <v>9</v>
      </c>
      <c r="M16">
        <v>481033.46</v>
      </c>
    </row>
    <row r="17" spans="2:13" ht="12.75">
      <c r="B17" s="2" t="s">
        <v>10</v>
      </c>
      <c r="M17" s="2">
        <f>SUM(M10:M16)</f>
        <v>1807853.95</v>
      </c>
    </row>
    <row r="18" spans="2:13" ht="12.75">
      <c r="B18" t="s">
        <v>11</v>
      </c>
      <c r="M18">
        <v>1809015.58</v>
      </c>
    </row>
    <row r="20" spans="2:13" ht="12.75">
      <c r="B20" t="s">
        <v>13</v>
      </c>
      <c r="M20" s="2">
        <f>M6+M17-M18</f>
        <v>249200.72999999998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481033.46</v>
      </c>
    </row>
    <row r="26" spans="2:13" ht="12.75">
      <c r="B26" s="2" t="s">
        <v>16</v>
      </c>
      <c r="M26" s="2">
        <f>SUM(M28:M39)</f>
        <v>585794.8500000001</v>
      </c>
    </row>
    <row r="27" ht="12.75">
      <c r="B27" t="s">
        <v>40</v>
      </c>
    </row>
    <row r="28" spans="2:13" ht="12.75">
      <c r="B28" t="s">
        <v>17</v>
      </c>
      <c r="M28">
        <v>75367.56</v>
      </c>
    </row>
    <row r="29" spans="2:13" ht="12.75">
      <c r="B29" t="s">
        <v>18</v>
      </c>
      <c r="M29">
        <v>10298.64</v>
      </c>
    </row>
    <row r="30" spans="2:13" ht="12.75">
      <c r="B30" t="s">
        <v>19</v>
      </c>
      <c r="M30">
        <v>71622.6</v>
      </c>
    </row>
    <row r="31" spans="2:13" ht="12.75">
      <c r="B31" t="s">
        <v>96</v>
      </c>
      <c r="M31">
        <v>25278.6</v>
      </c>
    </row>
    <row r="32" spans="2:13" ht="12.75">
      <c r="B32" t="s">
        <v>20</v>
      </c>
      <c r="M32">
        <v>1048.5</v>
      </c>
    </row>
    <row r="33" spans="2:13" ht="12.75">
      <c r="B33" t="s">
        <v>21</v>
      </c>
      <c r="M33">
        <v>43535.28</v>
      </c>
    </row>
    <row r="34" spans="2:13" ht="12.75">
      <c r="B34" t="s">
        <v>22</v>
      </c>
      <c r="M34">
        <v>10298.64</v>
      </c>
    </row>
    <row r="35" spans="2:13" ht="12.75">
      <c r="B35" t="s">
        <v>23</v>
      </c>
      <c r="M35">
        <v>73963.2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SUM(M42:M56)</f>
        <v>274381.83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38620.02</v>
      </c>
    </row>
    <row r="43" spans="2:13" ht="12.75">
      <c r="B43" s="12" t="s">
        <v>459</v>
      </c>
      <c r="C43" s="12"/>
      <c r="D43" s="12"/>
      <c r="I43" s="12">
        <v>40285</v>
      </c>
      <c r="J43" s="12"/>
      <c r="K43" s="12"/>
      <c r="L43" s="12"/>
      <c r="M43" s="12">
        <v>40285</v>
      </c>
    </row>
    <row r="44" spans="2:13" ht="12.75">
      <c r="B44" s="12" t="s">
        <v>460</v>
      </c>
      <c r="C44" s="12"/>
      <c r="D44" s="12"/>
      <c r="I44" s="12">
        <v>243.32</v>
      </c>
      <c r="J44" s="12"/>
      <c r="K44" s="12">
        <v>141.18</v>
      </c>
      <c r="L44" s="12"/>
      <c r="M44" s="12">
        <f>I44+K44</f>
        <v>384.5</v>
      </c>
    </row>
    <row r="45" spans="2:13" ht="12.75">
      <c r="B45" s="12" t="s">
        <v>99</v>
      </c>
      <c r="C45" s="12"/>
      <c r="D45" s="12"/>
      <c r="I45" s="12">
        <v>764.76</v>
      </c>
      <c r="J45" s="12"/>
      <c r="K45" s="12"/>
      <c r="L45" s="12"/>
      <c r="M45" s="12">
        <f>I45+K45</f>
        <v>764.76</v>
      </c>
    </row>
    <row r="46" spans="2:13" ht="12.75">
      <c r="B46" s="12" t="s">
        <v>461</v>
      </c>
      <c r="C46" s="12"/>
      <c r="D46" s="12"/>
      <c r="I46" s="12">
        <v>1362.2</v>
      </c>
      <c r="J46" s="12"/>
      <c r="K46" s="12">
        <v>66.48</v>
      </c>
      <c r="L46" s="12"/>
      <c r="M46" s="12">
        <f aca="true" t="shared" si="0" ref="M46:M51">I46+K46+L46</f>
        <v>1428.68</v>
      </c>
    </row>
    <row r="47" spans="2:13" ht="12.75">
      <c r="B47" s="12" t="s">
        <v>462</v>
      </c>
      <c r="C47" s="12"/>
      <c r="D47" s="12"/>
      <c r="I47" s="12">
        <v>834.28</v>
      </c>
      <c r="J47" s="12"/>
      <c r="K47" s="12">
        <v>106.32</v>
      </c>
      <c r="L47" s="12"/>
      <c r="M47" s="12">
        <f t="shared" si="0"/>
        <v>940.5999999999999</v>
      </c>
    </row>
    <row r="48" spans="2:13" ht="15">
      <c r="B48" s="25" t="s">
        <v>459</v>
      </c>
      <c r="C48" s="26"/>
      <c r="D48" s="26"/>
      <c r="I48" s="8">
        <v>71361</v>
      </c>
      <c r="J48" s="12"/>
      <c r="K48" s="12"/>
      <c r="L48" s="12"/>
      <c r="M48" s="12">
        <f t="shared" si="0"/>
        <v>71361</v>
      </c>
    </row>
    <row r="49" spans="2:13" ht="15">
      <c r="B49" s="25" t="s">
        <v>132</v>
      </c>
      <c r="C49" s="26"/>
      <c r="D49" s="26"/>
      <c r="I49" s="8">
        <v>6229</v>
      </c>
      <c r="J49" s="12"/>
      <c r="K49" s="12"/>
      <c r="L49" s="12"/>
      <c r="M49" s="12">
        <f t="shared" si="0"/>
        <v>6229</v>
      </c>
    </row>
    <row r="50" spans="2:13" ht="15">
      <c r="B50" s="25" t="s">
        <v>459</v>
      </c>
      <c r="C50" s="26"/>
      <c r="D50" s="26"/>
      <c r="I50" s="8">
        <v>75190</v>
      </c>
      <c r="J50" s="12"/>
      <c r="K50" s="12"/>
      <c r="L50" s="12"/>
      <c r="M50" s="12">
        <f t="shared" si="0"/>
        <v>75190</v>
      </c>
    </row>
    <row r="51" spans="2:13" ht="15">
      <c r="B51" s="25" t="s">
        <v>463</v>
      </c>
      <c r="C51" s="26"/>
      <c r="D51" s="26"/>
      <c r="I51" s="8">
        <v>31372</v>
      </c>
      <c r="J51" s="12"/>
      <c r="K51" s="12"/>
      <c r="L51" s="12"/>
      <c r="M51" s="12">
        <f t="shared" si="0"/>
        <v>31372</v>
      </c>
    </row>
    <row r="52" spans="2:13" ht="12.75">
      <c r="B52" s="12" t="s">
        <v>464</v>
      </c>
      <c r="C52" s="12"/>
      <c r="I52" s="12">
        <v>417.14</v>
      </c>
      <c r="J52" s="12"/>
      <c r="K52" s="12"/>
      <c r="L52" s="12"/>
      <c r="M52" s="12">
        <f>I52+K52</f>
        <v>417.14</v>
      </c>
    </row>
    <row r="53" spans="2:13" ht="12.75">
      <c r="B53" s="12" t="s">
        <v>465</v>
      </c>
      <c r="C53" s="12"/>
      <c r="I53" s="12">
        <v>945.06</v>
      </c>
      <c r="J53" s="12"/>
      <c r="K53" s="12">
        <v>487.67</v>
      </c>
      <c r="L53" s="12"/>
      <c r="M53" s="12">
        <f>I53+K53</f>
        <v>1432.73</v>
      </c>
    </row>
    <row r="54" spans="2:13" ht="12.75">
      <c r="B54" s="12" t="s">
        <v>382</v>
      </c>
      <c r="C54" s="12"/>
      <c r="D54" s="12"/>
      <c r="I54" s="12">
        <v>834.28</v>
      </c>
      <c r="J54" s="12">
        <v>250</v>
      </c>
      <c r="K54" s="12"/>
      <c r="L54" s="12"/>
      <c r="M54" s="12">
        <f>I54+J54</f>
        <v>1084.28</v>
      </c>
    </row>
    <row r="55" spans="2:13" ht="12.75">
      <c r="B55" s="12" t="s">
        <v>145</v>
      </c>
      <c r="C55" s="12"/>
      <c r="D55" s="12"/>
      <c r="I55" s="12"/>
      <c r="J55" s="12"/>
      <c r="K55" s="12"/>
      <c r="L55" s="12"/>
      <c r="M55" s="12">
        <v>1890.12</v>
      </c>
    </row>
    <row r="56" spans="2:13" ht="12.75">
      <c r="B56" s="7" t="s">
        <v>70</v>
      </c>
      <c r="C56" s="12"/>
      <c r="D56" s="12"/>
      <c r="I56" s="12"/>
      <c r="J56" s="12"/>
      <c r="K56" s="12"/>
      <c r="L56" s="12"/>
      <c r="M56" s="8">
        <v>2982</v>
      </c>
    </row>
    <row r="57" spans="2:13" ht="12.75">
      <c r="B57" s="12" t="s">
        <v>39</v>
      </c>
      <c r="C57" s="12"/>
      <c r="D57" s="12"/>
      <c r="M57" s="2">
        <f>M24-M26</f>
        <v>-104761.39000000007</v>
      </c>
    </row>
    <row r="58" spans="2:13" ht="12.75">
      <c r="B58" t="s">
        <v>35</v>
      </c>
      <c r="E58" s="2"/>
      <c r="M58" s="2">
        <v>-314832.98</v>
      </c>
    </row>
    <row r="59" ht="12.75">
      <c r="B59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50"/>
  <sheetViews>
    <sheetView workbookViewId="0" topLeftCell="A22">
      <selection activeCell="O47" sqref="O47"/>
    </sheetView>
  </sheetViews>
  <sheetFormatPr defaultColWidth="9.00390625" defaultRowHeight="12.75"/>
  <cols>
    <col min="8" max="8" width="9.8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454</v>
      </c>
    </row>
    <row r="5" ht="12.75">
      <c r="D5" s="3" t="s">
        <v>36</v>
      </c>
    </row>
    <row r="6" spans="2:13" ht="12.75">
      <c r="B6" t="s">
        <v>12</v>
      </c>
      <c r="M6" s="2">
        <v>34831.94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9017.91</v>
      </c>
    </row>
    <row r="11" spans="2:13" ht="12.75">
      <c r="B11" t="s">
        <v>4</v>
      </c>
      <c r="M11">
        <v>0</v>
      </c>
    </row>
    <row r="12" ht="12.75">
      <c r="B12" t="s">
        <v>5</v>
      </c>
    </row>
    <row r="13" spans="2:13" ht="12.75">
      <c r="B13" t="s">
        <v>6</v>
      </c>
      <c r="M13">
        <v>212.28</v>
      </c>
    </row>
    <row r="14" spans="2:13" ht="12.75">
      <c r="B14" t="s">
        <v>7</v>
      </c>
      <c r="M14">
        <v>97581.42</v>
      </c>
    </row>
    <row r="15" spans="2:13" ht="12.75">
      <c r="B15" t="s">
        <v>8</v>
      </c>
      <c r="M15">
        <v>32373.09</v>
      </c>
    </row>
    <row r="16" spans="2:13" ht="12.75">
      <c r="B16" t="s">
        <v>9</v>
      </c>
      <c r="M16">
        <v>49072.92</v>
      </c>
    </row>
    <row r="17" spans="2:13" ht="12.75">
      <c r="B17" t="s">
        <v>446</v>
      </c>
      <c r="M17">
        <v>79232.53</v>
      </c>
    </row>
    <row r="18" spans="2:13" ht="12.75">
      <c r="B18" s="2" t="s">
        <v>10</v>
      </c>
      <c r="M18" s="2">
        <f>SUM(M10:M17)</f>
        <v>267490.15</v>
      </c>
    </row>
    <row r="19" spans="2:13" ht="12.75">
      <c r="B19" t="s">
        <v>11</v>
      </c>
      <c r="M19">
        <v>283422.38</v>
      </c>
    </row>
    <row r="21" spans="2:13" ht="12.75">
      <c r="B21" t="s">
        <v>13</v>
      </c>
      <c r="M21" s="2">
        <f>M6+M18-M19</f>
        <v>18899.71000000002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49072.92</v>
      </c>
    </row>
    <row r="27" spans="2:13" ht="12.75">
      <c r="B27" s="2" t="s">
        <v>16</v>
      </c>
      <c r="M27" s="2">
        <f>SUM(M29:M40)</f>
        <v>37203.54</v>
      </c>
    </row>
    <row r="28" ht="12.75">
      <c r="B28" t="s">
        <v>40</v>
      </c>
    </row>
    <row r="29" spans="2:13" ht="12.75">
      <c r="B29" t="s">
        <v>17</v>
      </c>
      <c r="M29">
        <v>8270.88</v>
      </c>
    </row>
    <row r="30" spans="2:13" ht="12.75">
      <c r="B30" t="s">
        <v>18</v>
      </c>
      <c r="M30">
        <v>1130.16</v>
      </c>
    </row>
    <row r="31" spans="2:13" ht="12.75">
      <c r="B31" t="s">
        <v>19</v>
      </c>
      <c r="M31">
        <v>7859.88</v>
      </c>
    </row>
    <row r="32" spans="2:13" ht="12.75">
      <c r="B32" t="s">
        <v>96</v>
      </c>
      <c r="M32">
        <v>2774.04</v>
      </c>
    </row>
    <row r="33" spans="2:13" ht="12.75">
      <c r="B33" t="s">
        <v>20</v>
      </c>
      <c r="M33">
        <v>0</v>
      </c>
    </row>
    <row r="34" spans="2:13" ht="12.75">
      <c r="B34" t="s">
        <v>21</v>
      </c>
      <c r="M34">
        <v>4777.56</v>
      </c>
    </row>
    <row r="35" spans="2:13" ht="12.75">
      <c r="B35" t="s">
        <v>22</v>
      </c>
      <c r="M35">
        <v>8152.8</v>
      </c>
    </row>
    <row r="36" ht="12.75">
      <c r="B36" t="s">
        <v>23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SUM(M43:M43)</f>
        <v>4238.22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4238.22</v>
      </c>
    </row>
    <row r="44" spans="2:13" ht="12.75">
      <c r="B44" t="s">
        <v>455</v>
      </c>
      <c r="I44">
        <v>625.71</v>
      </c>
      <c r="M44">
        <f>I44+K44+L44</f>
        <v>625.71</v>
      </c>
    </row>
    <row r="45" spans="2:13" ht="12.75">
      <c r="B45" t="s">
        <v>456</v>
      </c>
      <c r="I45">
        <v>1653.85</v>
      </c>
      <c r="K45">
        <v>112.75</v>
      </c>
      <c r="M45">
        <f>I45+K45+L45</f>
        <v>1766.6</v>
      </c>
    </row>
    <row r="46" spans="2:13" ht="12.75">
      <c r="B46" t="s">
        <v>457</v>
      </c>
      <c r="I46">
        <v>1841.22</v>
      </c>
      <c r="K46">
        <v>106.32</v>
      </c>
      <c r="M46">
        <f>I46+K46+L46</f>
        <v>1947.54</v>
      </c>
    </row>
    <row r="47" spans="2:13" ht="12.75">
      <c r="B47" s="7" t="s">
        <v>156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8">
        <v>17594</v>
      </c>
    </row>
    <row r="48" spans="2:13" ht="12.75">
      <c r="B48" t="s">
        <v>35</v>
      </c>
      <c r="E48" s="2"/>
      <c r="M48" s="2">
        <v>-31595.59</v>
      </c>
    </row>
    <row r="50" ht="12.75">
      <c r="B50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50"/>
  <sheetViews>
    <sheetView tabSelected="1" workbookViewId="0" topLeftCell="A7">
      <selection activeCell="M21" sqref="M21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451</v>
      </c>
    </row>
    <row r="5" ht="12.75">
      <c r="D5" s="3" t="s">
        <v>36</v>
      </c>
    </row>
    <row r="6" spans="2:13" ht="12.75">
      <c r="B6" t="s">
        <v>12</v>
      </c>
      <c r="M6" s="2">
        <v>33976.42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6632.33</v>
      </c>
    </row>
    <row r="11" spans="2:13" ht="12.75">
      <c r="B11" t="s">
        <v>4</v>
      </c>
      <c r="M11">
        <v>5800</v>
      </c>
    </row>
    <row r="12" spans="2:13" ht="12.75">
      <c r="B12" t="s">
        <v>5</v>
      </c>
      <c r="M12">
        <v>2082.51</v>
      </c>
    </row>
    <row r="13" spans="2:13" ht="12.75">
      <c r="B13" t="s">
        <v>6</v>
      </c>
      <c r="M13">
        <v>0</v>
      </c>
    </row>
    <row r="14" spans="2:13" ht="12.75">
      <c r="B14" t="s">
        <v>7</v>
      </c>
      <c r="M14">
        <v>92988.63</v>
      </c>
    </row>
    <row r="15" spans="2:13" ht="12.75">
      <c r="B15" t="s">
        <v>8</v>
      </c>
      <c r="M15">
        <v>20282.23</v>
      </c>
    </row>
    <row r="16" spans="2:13" ht="12.75">
      <c r="B16" t="s">
        <v>9</v>
      </c>
      <c r="M16">
        <v>46801.35</v>
      </c>
    </row>
    <row r="17" spans="2:13" ht="12.75">
      <c r="B17" t="s">
        <v>446</v>
      </c>
      <c r="M17">
        <v>48610.58</v>
      </c>
    </row>
    <row r="18" spans="2:13" ht="12.75">
      <c r="B18" s="2" t="s">
        <v>10</v>
      </c>
      <c r="M18" s="2">
        <f>SUM(M10:M17)</f>
        <v>223197.63</v>
      </c>
    </row>
    <row r="19" spans="2:13" ht="12.75">
      <c r="B19" t="s">
        <v>11</v>
      </c>
      <c r="M19">
        <v>216042.92</v>
      </c>
    </row>
    <row r="21" spans="2:13" ht="12.75">
      <c r="B21" t="s">
        <v>13</v>
      </c>
      <c r="M21" s="2">
        <f>M6+M18-M19</f>
        <v>41131.129999999976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46801.35</v>
      </c>
    </row>
    <row r="27" spans="2:13" ht="12.75">
      <c r="B27" s="2" t="s">
        <v>16</v>
      </c>
      <c r="M27" s="2">
        <f>SUM(M29:M40)</f>
        <v>67506.6</v>
      </c>
    </row>
    <row r="28" ht="12.75">
      <c r="B28" t="s">
        <v>40</v>
      </c>
    </row>
    <row r="29" spans="2:13" ht="12.75">
      <c r="B29" t="s">
        <v>17</v>
      </c>
      <c r="M29">
        <v>7894.2</v>
      </c>
    </row>
    <row r="30" spans="2:13" ht="12.75">
      <c r="B30" t="s">
        <v>18</v>
      </c>
      <c r="M30">
        <v>1078.68</v>
      </c>
    </row>
    <row r="31" spans="2:13" ht="12.75">
      <c r="B31" t="s">
        <v>19</v>
      </c>
      <c r="M31">
        <v>7501.92</v>
      </c>
    </row>
    <row r="32" spans="2:13" ht="12.75">
      <c r="B32" t="s">
        <v>96</v>
      </c>
      <c r="M32">
        <v>2647.68</v>
      </c>
    </row>
    <row r="33" spans="2:13" ht="12.75">
      <c r="B33" t="s">
        <v>20</v>
      </c>
      <c r="M33">
        <v>0</v>
      </c>
    </row>
    <row r="34" spans="2:13" ht="12.75">
      <c r="B34" t="s">
        <v>21</v>
      </c>
      <c r="M34">
        <v>4560</v>
      </c>
    </row>
    <row r="35" spans="2:13" ht="12.75">
      <c r="B35" t="s">
        <v>22</v>
      </c>
      <c r="M35">
        <v>0</v>
      </c>
    </row>
    <row r="36" spans="2:13" ht="12.75">
      <c r="B36" t="s">
        <v>23</v>
      </c>
      <c r="M36">
        <v>7747.08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SUM(M43:M46)</f>
        <v>36077.04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4045.14</v>
      </c>
    </row>
    <row r="44" spans="2:13" ht="12.75">
      <c r="B44" s="7" t="s">
        <v>452</v>
      </c>
      <c r="C44" s="12"/>
      <c r="D44" s="12"/>
      <c r="E44" s="12"/>
      <c r="F44" s="12"/>
      <c r="G44" s="12"/>
      <c r="H44" s="12"/>
      <c r="I44" s="8">
        <v>28766</v>
      </c>
      <c r="J44" s="12"/>
      <c r="K44" s="12"/>
      <c r="L44" s="12"/>
      <c r="M44" s="8">
        <v>28766</v>
      </c>
    </row>
    <row r="45" spans="2:13" ht="12.75">
      <c r="B45" t="s">
        <v>453</v>
      </c>
      <c r="I45">
        <v>417.14</v>
      </c>
      <c r="K45">
        <v>13.58</v>
      </c>
      <c r="M45">
        <f>I45+K45</f>
        <v>430.71999999999997</v>
      </c>
    </row>
    <row r="46" spans="2:13" ht="12.75">
      <c r="B46" t="s">
        <v>87</v>
      </c>
      <c r="I46">
        <v>2835.18</v>
      </c>
      <c r="M46">
        <f>I46+K46</f>
        <v>2835.18</v>
      </c>
    </row>
    <row r="47" spans="2:13" ht="12.75">
      <c r="B47" s="12" t="s">
        <v>39</v>
      </c>
      <c r="C47" s="12"/>
      <c r="D47" s="12"/>
      <c r="M47" s="2">
        <f>M25-M27</f>
        <v>-20705.250000000007</v>
      </c>
    </row>
    <row r="48" spans="2:13" ht="12.75">
      <c r="B48" t="s">
        <v>35</v>
      </c>
      <c r="E48" s="2"/>
      <c r="M48" s="2">
        <v>-32436.96</v>
      </c>
    </row>
    <row r="50" ht="12.75">
      <c r="B50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53"/>
  <sheetViews>
    <sheetView workbookViewId="0" topLeftCell="A34">
      <selection activeCell="F59" sqref="F59"/>
    </sheetView>
  </sheetViews>
  <sheetFormatPr defaultColWidth="9.00390625" defaultRowHeight="12.75"/>
  <cols>
    <col min="8" max="8" width="10.25390625" style="0" customWidth="1"/>
    <col min="9" max="9" width="0.12890625" style="0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756</v>
      </c>
    </row>
    <row r="5" ht="12.75">
      <c r="D5" s="3" t="s">
        <v>36</v>
      </c>
    </row>
    <row r="6" spans="2:13" ht="12.75">
      <c r="B6" t="s">
        <v>12</v>
      </c>
      <c r="M6" s="2">
        <v>43530.04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8844.38</v>
      </c>
    </row>
    <row r="11" spans="2:13" ht="12.75">
      <c r="B11" t="s">
        <v>4</v>
      </c>
      <c r="M11">
        <v>17561.76</v>
      </c>
    </row>
    <row r="12" spans="2:13" ht="12.75">
      <c r="B12" t="s">
        <v>5</v>
      </c>
      <c r="M12">
        <v>6075.18</v>
      </c>
    </row>
    <row r="13" spans="2:13" ht="12.75">
      <c r="B13" t="s">
        <v>6</v>
      </c>
      <c r="M13">
        <v>0</v>
      </c>
    </row>
    <row r="14" spans="2:13" ht="12.75">
      <c r="B14" t="s">
        <v>7</v>
      </c>
      <c r="M14">
        <v>146971.3</v>
      </c>
    </row>
    <row r="15" spans="2:13" ht="12.75">
      <c r="B15" t="s">
        <v>8</v>
      </c>
      <c r="M15">
        <v>22403.43</v>
      </c>
    </row>
    <row r="16" spans="2:13" ht="12.75">
      <c r="B16" t="s">
        <v>9</v>
      </c>
      <c r="M16">
        <v>91161.8</v>
      </c>
    </row>
    <row r="17" spans="2:13" ht="12.75">
      <c r="B17" t="s">
        <v>446</v>
      </c>
      <c r="M17">
        <v>52700.57</v>
      </c>
    </row>
    <row r="18" spans="2:13" ht="12.75">
      <c r="B18" s="2" t="s">
        <v>10</v>
      </c>
      <c r="M18" s="2">
        <f>SUM(M10:M17)</f>
        <v>345718.42</v>
      </c>
    </row>
    <row r="19" spans="2:13" ht="12.75">
      <c r="B19" t="s">
        <v>11</v>
      </c>
      <c r="M19">
        <v>31675.88</v>
      </c>
    </row>
    <row r="21" spans="2:13" ht="12.75">
      <c r="B21" t="s">
        <v>13</v>
      </c>
      <c r="M21" s="2">
        <f>M6+M18-M19</f>
        <v>357572.57999999996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91161.8</v>
      </c>
    </row>
    <row r="27" spans="2:13" ht="12.75">
      <c r="B27" s="2" t="s">
        <v>16</v>
      </c>
      <c r="M27" s="2">
        <f>SUM(M29:M40)</f>
        <v>89709.54</v>
      </c>
    </row>
    <row r="28" ht="12.75">
      <c r="B28" t="s">
        <v>40</v>
      </c>
    </row>
    <row r="29" spans="2:13" ht="12.75">
      <c r="B29" t="s">
        <v>17</v>
      </c>
      <c r="M29">
        <v>15390.36</v>
      </c>
    </row>
    <row r="30" spans="2:13" ht="12.75">
      <c r="B30" t="s">
        <v>18</v>
      </c>
      <c r="M30">
        <v>2103</v>
      </c>
    </row>
    <row r="31" spans="2:13" ht="12.75">
      <c r="B31" t="s">
        <v>19</v>
      </c>
      <c r="M31">
        <v>14625.6</v>
      </c>
    </row>
    <row r="32" spans="2:13" ht="12.75">
      <c r="B32" t="s">
        <v>96</v>
      </c>
      <c r="M32">
        <v>5161.92</v>
      </c>
    </row>
    <row r="33" ht="12.75">
      <c r="B33" t="s">
        <v>20</v>
      </c>
    </row>
    <row r="34" spans="2:13" ht="12.75">
      <c r="B34" t="s">
        <v>21</v>
      </c>
      <c r="M34">
        <v>8890.08</v>
      </c>
    </row>
    <row r="35" spans="2:13" ht="12.75">
      <c r="B35" t="s">
        <v>22</v>
      </c>
      <c r="M35">
        <v>0</v>
      </c>
    </row>
    <row r="36" spans="2:13" ht="12.75">
      <c r="B36" t="s">
        <v>23</v>
      </c>
      <c r="M36">
        <v>15103.56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SUM(M43:M49)</f>
        <v>28435.02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7886.34</v>
      </c>
    </row>
    <row r="44" spans="2:13" ht="12.75">
      <c r="B44" t="s">
        <v>447</v>
      </c>
      <c r="I44">
        <v>5982</v>
      </c>
      <c r="M44">
        <f aca="true" t="shared" si="0" ref="M44:M49">I44+K44</f>
        <v>5982</v>
      </c>
    </row>
    <row r="45" spans="2:13" ht="12.75">
      <c r="B45" t="s">
        <v>448</v>
      </c>
      <c r="I45">
        <v>13074</v>
      </c>
      <c r="M45">
        <f t="shared" si="0"/>
        <v>13074</v>
      </c>
    </row>
    <row r="46" spans="2:13" ht="12.75">
      <c r="B46" t="s">
        <v>449</v>
      </c>
      <c r="I46">
        <v>208.57</v>
      </c>
      <c r="K46">
        <v>474</v>
      </c>
      <c r="M46">
        <f t="shared" si="0"/>
        <v>682.5699999999999</v>
      </c>
    </row>
    <row r="47" spans="2:13" ht="12.75">
      <c r="B47" t="s">
        <v>71</v>
      </c>
      <c r="I47">
        <v>243.33</v>
      </c>
      <c r="K47">
        <v>16.44</v>
      </c>
      <c r="M47">
        <f t="shared" si="0"/>
        <v>259.77000000000004</v>
      </c>
    </row>
    <row r="48" spans="2:13" ht="12.75">
      <c r="B48" t="s">
        <v>450</v>
      </c>
      <c r="I48">
        <v>208.57</v>
      </c>
      <c r="K48">
        <v>22.13</v>
      </c>
      <c r="M48">
        <f t="shared" si="0"/>
        <v>230.7</v>
      </c>
    </row>
    <row r="49" spans="2:13" ht="12.75">
      <c r="B49" t="s">
        <v>757</v>
      </c>
      <c r="I49">
        <v>312.85</v>
      </c>
      <c r="K49">
        <v>6.79</v>
      </c>
      <c r="M49">
        <f t="shared" si="0"/>
        <v>319.64000000000004</v>
      </c>
    </row>
    <row r="50" spans="2:13" ht="12.75">
      <c r="B50" s="12" t="s">
        <v>39</v>
      </c>
      <c r="C50" s="12"/>
      <c r="D50" s="12"/>
      <c r="M50" s="2">
        <f>M25-M27</f>
        <v>1452.2600000000093</v>
      </c>
    </row>
    <row r="51" spans="2:13" ht="12.75">
      <c r="B51" t="s">
        <v>35</v>
      </c>
      <c r="E51" s="2"/>
      <c r="M51" s="2">
        <v>30030.11</v>
      </c>
    </row>
    <row r="53" spans="2:6" ht="12.75">
      <c r="B53" t="s">
        <v>605</v>
      </c>
      <c r="F53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25">
      <selection activeCell="M28" sqref="M28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672</v>
      </c>
    </row>
    <row r="5" ht="12.75">
      <c r="D5" s="3" t="s">
        <v>36</v>
      </c>
    </row>
    <row r="6" spans="2:13" ht="12.75">
      <c r="B6" t="s">
        <v>12</v>
      </c>
      <c r="M6" s="2">
        <v>106654.11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32053.4</v>
      </c>
    </row>
    <row r="11" spans="2:13" ht="12.75">
      <c r="B11" t="s">
        <v>4</v>
      </c>
      <c r="M11">
        <v>92639.8</v>
      </c>
    </row>
    <row r="12" spans="2:13" ht="12.75">
      <c r="B12" t="s">
        <v>5</v>
      </c>
      <c r="M12">
        <v>23259.63</v>
      </c>
    </row>
    <row r="13" spans="2:13" ht="12.75">
      <c r="B13" t="s">
        <v>6</v>
      </c>
      <c r="M13">
        <v>2142.8</v>
      </c>
    </row>
    <row r="14" spans="2:13" ht="12.75">
      <c r="B14" t="s">
        <v>7</v>
      </c>
      <c r="M14">
        <v>535865.4</v>
      </c>
    </row>
    <row r="15" spans="2:13" ht="12.75">
      <c r="B15" t="s">
        <v>8</v>
      </c>
      <c r="M15">
        <v>138564.43</v>
      </c>
    </row>
    <row r="16" spans="2:13" ht="12.75">
      <c r="B16" t="s">
        <v>9</v>
      </c>
      <c r="M16">
        <v>251875.86</v>
      </c>
    </row>
    <row r="17" spans="2:13" ht="12.75">
      <c r="B17" s="2" t="s">
        <v>10</v>
      </c>
      <c r="M17" s="2">
        <f>SUM(M10:M16)</f>
        <v>1076401.3199999998</v>
      </c>
    </row>
    <row r="18" spans="2:13" ht="12.75">
      <c r="B18" t="s">
        <v>11</v>
      </c>
      <c r="M18">
        <v>1007875.56</v>
      </c>
    </row>
    <row r="20" spans="2:13" ht="12.75">
      <c r="B20" t="s">
        <v>13</v>
      </c>
      <c r="M20" s="2">
        <f>M6+M17-M18</f>
        <v>175179.86999999988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251875.86</v>
      </c>
    </row>
    <row r="26" spans="2:13" ht="12.75">
      <c r="B26" s="2" t="s">
        <v>16</v>
      </c>
      <c r="M26" s="2">
        <f>SUM(M28:M39)</f>
        <v>210365.08</v>
      </c>
    </row>
    <row r="27" ht="12.75">
      <c r="B27" t="s">
        <v>40</v>
      </c>
    </row>
    <row r="28" spans="2:13" ht="12.75">
      <c r="B28" t="s">
        <v>17</v>
      </c>
      <c r="M28">
        <v>39648.12</v>
      </c>
    </row>
    <row r="29" spans="2:13" ht="12.75">
      <c r="B29" t="s">
        <v>18</v>
      </c>
      <c r="M29">
        <v>5417.76</v>
      </c>
    </row>
    <row r="30" spans="2:13" ht="12.75">
      <c r="B30" t="s">
        <v>19</v>
      </c>
      <c r="M30">
        <v>37678.08</v>
      </c>
    </row>
    <row r="31" spans="2:13" ht="12.75">
      <c r="B31" t="s">
        <v>96</v>
      </c>
      <c r="M31">
        <v>13298.16</v>
      </c>
    </row>
    <row r="32" spans="2:13" ht="12.75">
      <c r="B32" t="s">
        <v>20</v>
      </c>
      <c r="M32">
        <v>750.6</v>
      </c>
    </row>
    <row r="33" spans="2:13" ht="12.75">
      <c r="B33" t="s">
        <v>21</v>
      </c>
      <c r="M33">
        <v>22902.36</v>
      </c>
    </row>
    <row r="34" spans="2:13" ht="12.75">
      <c r="B34" t="s">
        <v>22</v>
      </c>
      <c r="M34">
        <v>5417.76</v>
      </c>
    </row>
    <row r="35" spans="2:13" ht="12.75">
      <c r="B35" t="s">
        <v>23</v>
      </c>
      <c r="M35">
        <v>38909.28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SUM(M42:M53)</f>
        <v>46342.95999999999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20316.6</v>
      </c>
    </row>
    <row r="43" spans="2:13" ht="12.75">
      <c r="B43" s="12" t="s">
        <v>27</v>
      </c>
      <c r="C43" s="12"/>
      <c r="D43" s="12"/>
      <c r="I43" s="12">
        <v>310.59</v>
      </c>
      <c r="J43" s="12"/>
      <c r="K43" s="12"/>
      <c r="L43" s="12"/>
      <c r="M43" s="12">
        <f>I43+K43+L43</f>
        <v>310.59</v>
      </c>
    </row>
    <row r="44" spans="2:13" ht="12.75">
      <c r="B44" s="7" t="s">
        <v>75</v>
      </c>
      <c r="C44" s="12"/>
      <c r="D44" s="12"/>
      <c r="I44" s="1">
        <v>609</v>
      </c>
      <c r="J44" s="12"/>
      <c r="K44" s="12"/>
      <c r="L44" s="12"/>
      <c r="M44" s="1">
        <v>609</v>
      </c>
    </row>
    <row r="45" spans="2:13" ht="12.75">
      <c r="B45" s="12" t="s">
        <v>28</v>
      </c>
      <c r="C45" s="12"/>
      <c r="D45" s="12"/>
      <c r="I45" s="12">
        <v>834.28</v>
      </c>
      <c r="J45" s="12"/>
      <c r="K45" s="12">
        <v>64.82</v>
      </c>
      <c r="L45" s="12"/>
      <c r="M45" s="12">
        <f>I45+K45</f>
        <v>899.0999999999999</v>
      </c>
    </row>
    <row r="46" spans="2:13" ht="12.75">
      <c r="B46" s="12" t="s">
        <v>531</v>
      </c>
      <c r="C46" s="12"/>
      <c r="D46" s="12"/>
      <c r="I46" s="12">
        <v>208.57</v>
      </c>
      <c r="J46" s="12"/>
      <c r="K46" s="12">
        <v>66</v>
      </c>
      <c r="L46" s="12"/>
      <c r="M46" s="12">
        <f>I46+K46</f>
        <v>274.57</v>
      </c>
    </row>
    <row r="47" spans="2:13" ht="12.75">
      <c r="B47" s="12" t="s">
        <v>111</v>
      </c>
      <c r="C47" s="12"/>
      <c r="D47" s="12"/>
      <c r="I47" s="12">
        <v>208.57</v>
      </c>
      <c r="J47" s="12"/>
      <c r="K47" s="12">
        <v>99</v>
      </c>
      <c r="L47" s="12"/>
      <c r="M47" s="12">
        <f>I47+K47</f>
        <v>307.57</v>
      </c>
    </row>
    <row r="48" spans="2:13" ht="12.75">
      <c r="B48" s="12" t="s">
        <v>173</v>
      </c>
      <c r="C48" s="12"/>
      <c r="D48" s="12"/>
      <c r="I48" s="12">
        <v>312.85</v>
      </c>
      <c r="J48" s="12"/>
      <c r="K48" s="12">
        <v>90.29</v>
      </c>
      <c r="L48" s="12"/>
      <c r="M48" s="12">
        <f>K48+I48</f>
        <v>403.14000000000004</v>
      </c>
    </row>
    <row r="49" spans="2:13" ht="15">
      <c r="B49" s="25" t="s">
        <v>377</v>
      </c>
      <c r="C49" s="26"/>
      <c r="D49" s="26"/>
      <c r="I49" s="12"/>
      <c r="J49" s="12"/>
      <c r="K49" s="12"/>
      <c r="L49" s="12"/>
      <c r="M49" s="8">
        <v>9449</v>
      </c>
    </row>
    <row r="50" spans="2:13" ht="12.75">
      <c r="B50" s="12" t="s">
        <v>532</v>
      </c>
      <c r="C50" s="12"/>
      <c r="D50" s="12"/>
      <c r="E50" t="s">
        <v>671</v>
      </c>
      <c r="I50" s="12">
        <v>1890.12</v>
      </c>
      <c r="J50" s="12"/>
      <c r="K50" s="12"/>
      <c r="L50" s="12"/>
      <c r="M50" s="12">
        <f>I50+J50</f>
        <v>1890.12</v>
      </c>
    </row>
    <row r="51" spans="2:13" ht="12.75">
      <c r="B51" s="12" t="s">
        <v>533</v>
      </c>
      <c r="C51" s="12"/>
      <c r="D51" s="12"/>
      <c r="I51" s="12">
        <v>3307.71</v>
      </c>
      <c r="J51" s="12">
        <v>375.64</v>
      </c>
      <c r="K51" s="12"/>
      <c r="L51" s="12"/>
      <c r="M51" s="12">
        <f>I51+J51</f>
        <v>3683.35</v>
      </c>
    </row>
    <row r="52" spans="2:13" ht="12.75">
      <c r="B52" s="12" t="s">
        <v>593</v>
      </c>
      <c r="C52" s="12"/>
      <c r="D52" s="12"/>
      <c r="I52" s="12"/>
      <c r="J52" s="12">
        <v>630.04</v>
      </c>
      <c r="K52" s="12">
        <v>283.88</v>
      </c>
      <c r="L52" s="12"/>
      <c r="M52" s="12">
        <f>J52+K52</f>
        <v>913.92</v>
      </c>
    </row>
    <row r="53" spans="2:15" ht="12.75">
      <c r="B53" s="7" t="s">
        <v>534</v>
      </c>
      <c r="C53" s="12"/>
      <c r="D53" s="12"/>
      <c r="I53" s="12"/>
      <c r="J53" s="12"/>
      <c r="K53" s="12"/>
      <c r="L53" s="12"/>
      <c r="M53" s="8">
        <v>7286</v>
      </c>
      <c r="O53">
        <f>SUM(M43:M53)</f>
        <v>26026.359999999997</v>
      </c>
    </row>
    <row r="54" spans="2:13" ht="12.75">
      <c r="B54" s="12" t="s">
        <v>39</v>
      </c>
      <c r="C54" s="12"/>
      <c r="D54" s="12"/>
      <c r="M54" s="2">
        <f>M24-M26</f>
        <v>41510.78</v>
      </c>
    </row>
    <row r="55" spans="2:13" ht="12.75">
      <c r="B55" t="s">
        <v>35</v>
      </c>
      <c r="E55" s="2"/>
      <c r="M55" s="2">
        <v>46709.07</v>
      </c>
    </row>
    <row r="57" spans="2:6" ht="12.75">
      <c r="B57" t="s">
        <v>605</v>
      </c>
      <c r="F57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48"/>
  <sheetViews>
    <sheetView workbookViewId="0" topLeftCell="A20">
      <selection activeCell="R28" sqref="R28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2" ht="12.75">
      <c r="D2" s="6" t="s">
        <v>0</v>
      </c>
    </row>
    <row r="3" ht="12.75">
      <c r="D3" s="3" t="s">
        <v>1</v>
      </c>
    </row>
    <row r="4" ht="12.75">
      <c r="D4" s="3" t="s">
        <v>641</v>
      </c>
    </row>
    <row r="5" ht="12.75">
      <c r="D5" s="3" t="s">
        <v>36</v>
      </c>
    </row>
    <row r="6" spans="2:13" ht="12.75">
      <c r="B6" t="s">
        <v>12</v>
      </c>
      <c r="M6" s="2">
        <v>96764.71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8357.75</v>
      </c>
    </row>
    <row r="11" spans="2:13" ht="12.75">
      <c r="B11" t="s">
        <v>4</v>
      </c>
      <c r="M11">
        <v>25794.01</v>
      </c>
    </row>
    <row r="12" spans="2:13" ht="12.75">
      <c r="B12" t="s">
        <v>5</v>
      </c>
      <c r="M12">
        <v>5590.68</v>
      </c>
    </row>
    <row r="13" spans="2:13" ht="12.75">
      <c r="B13" t="s">
        <v>6</v>
      </c>
      <c r="M13">
        <v>1269.32</v>
      </c>
    </row>
    <row r="14" spans="2:13" ht="12.75">
      <c r="B14" t="s">
        <v>7</v>
      </c>
      <c r="M14">
        <v>169058.49</v>
      </c>
    </row>
    <row r="15" spans="2:13" ht="12.75">
      <c r="B15" t="s">
        <v>8</v>
      </c>
      <c r="M15">
        <v>39750.97</v>
      </c>
    </row>
    <row r="16" spans="2:13" ht="12.75">
      <c r="B16" t="s">
        <v>9</v>
      </c>
      <c r="M16">
        <v>61262.32</v>
      </c>
    </row>
    <row r="17" spans="2:13" ht="12.75">
      <c r="B17" s="2" t="s">
        <v>10</v>
      </c>
      <c r="M17" s="2">
        <f>SUM(M10:M16)</f>
        <v>311083.54</v>
      </c>
    </row>
    <row r="18" spans="2:13" ht="12.75">
      <c r="B18" t="s">
        <v>11</v>
      </c>
      <c r="M18">
        <v>291747.07</v>
      </c>
    </row>
    <row r="20" spans="2:13" ht="12.75">
      <c r="B20" t="s">
        <v>13</v>
      </c>
      <c r="M20" s="2">
        <f>M6+M17-M18</f>
        <v>116101.18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61262.32</v>
      </c>
    </row>
    <row r="26" spans="2:13" ht="12.75">
      <c r="B26" s="2" t="s">
        <v>16</v>
      </c>
      <c r="M26" s="2">
        <f>SUM(M28:M39)</f>
        <v>45482.509999999995</v>
      </c>
    </row>
    <row r="27" ht="12.75">
      <c r="B27" t="s">
        <v>40</v>
      </c>
    </row>
    <row r="28" spans="2:13" ht="12.75">
      <c r="B28" t="s">
        <v>17</v>
      </c>
      <c r="M28">
        <v>12571.56</v>
      </c>
    </row>
    <row r="29" spans="2:13" ht="12.75">
      <c r="B29" t="s">
        <v>18</v>
      </c>
      <c r="M29">
        <v>1717.8</v>
      </c>
    </row>
    <row r="30" spans="2:13" ht="12.75">
      <c r="B30" t="s">
        <v>19</v>
      </c>
      <c r="M30">
        <v>0</v>
      </c>
    </row>
    <row r="31" spans="2:13" ht="12.75">
      <c r="B31" t="s">
        <v>96</v>
      </c>
      <c r="M31">
        <v>0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7417.92</v>
      </c>
    </row>
    <row r="34" spans="2:13" ht="12.75">
      <c r="B34" t="s">
        <v>22</v>
      </c>
      <c r="M34">
        <v>0</v>
      </c>
    </row>
    <row r="35" spans="2:13" ht="12.75">
      <c r="B35" t="s">
        <v>23</v>
      </c>
      <c r="M35">
        <v>12337.32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SUM(M42:M44)</f>
        <v>11437.91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6441.96</v>
      </c>
    </row>
    <row r="43" spans="2:13" ht="12.75">
      <c r="B43" t="s">
        <v>444</v>
      </c>
      <c r="I43">
        <v>1890.12</v>
      </c>
      <c r="K43">
        <v>269.07</v>
      </c>
      <c r="M43">
        <f>I43+K43</f>
        <v>2159.19</v>
      </c>
    </row>
    <row r="44" spans="2:13" ht="12.75">
      <c r="B44" t="s">
        <v>445</v>
      </c>
      <c r="I44">
        <v>2362.65</v>
      </c>
      <c r="K44">
        <v>474.11</v>
      </c>
      <c r="M44">
        <f>I44+K44</f>
        <v>2836.76</v>
      </c>
    </row>
    <row r="45" spans="2:13" ht="12.75">
      <c r="B45" s="12" t="s">
        <v>39</v>
      </c>
      <c r="C45" s="12"/>
      <c r="D45" s="12"/>
      <c r="M45" s="2">
        <f>M24-M26</f>
        <v>15779.810000000005</v>
      </c>
    </row>
    <row r="46" spans="2:13" ht="12.75">
      <c r="B46" t="s">
        <v>35</v>
      </c>
      <c r="E46" s="2"/>
      <c r="M46" s="2">
        <v>32747.84</v>
      </c>
    </row>
    <row r="48" spans="2:6" ht="12.75">
      <c r="B48" t="s">
        <v>642</v>
      </c>
      <c r="F48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57"/>
  <sheetViews>
    <sheetView workbookViewId="0" topLeftCell="A4">
      <selection activeCell="G58" sqref="G58"/>
    </sheetView>
  </sheetViews>
  <sheetFormatPr defaultColWidth="9.00390625" defaultRowHeight="12.75"/>
  <cols>
    <col min="4" max="4" width="12.00390625" style="0" customWidth="1"/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721</v>
      </c>
    </row>
    <row r="4" ht="12.75">
      <c r="D4" s="3" t="s">
        <v>36</v>
      </c>
    </row>
    <row r="5" spans="2:13" ht="12.75">
      <c r="B5" t="s">
        <v>12</v>
      </c>
      <c r="M5" s="2">
        <v>35336.169</v>
      </c>
    </row>
    <row r="6" ht="8.25" customHeight="1"/>
    <row r="7" spans="2:3" ht="12.75">
      <c r="B7" s="2" t="s">
        <v>2</v>
      </c>
      <c r="C7" s="2"/>
    </row>
    <row r="9" spans="2:13" ht="12.75">
      <c r="B9" t="s">
        <v>3</v>
      </c>
      <c r="M9">
        <v>20133.02</v>
      </c>
    </row>
    <row r="10" spans="2:13" ht="12.75">
      <c r="B10" t="s">
        <v>4</v>
      </c>
      <c r="M10">
        <v>59361.93</v>
      </c>
    </row>
    <row r="11" spans="2:13" ht="12.75">
      <c r="B11" t="s">
        <v>5</v>
      </c>
      <c r="M11">
        <v>12881.62</v>
      </c>
    </row>
    <row r="12" spans="2:13" ht="12.75">
      <c r="B12" t="s">
        <v>6</v>
      </c>
      <c r="M12">
        <v>734.34</v>
      </c>
    </row>
    <row r="13" spans="2:13" ht="12.75">
      <c r="B13" t="s">
        <v>7</v>
      </c>
      <c r="M13">
        <v>339972.75</v>
      </c>
    </row>
    <row r="14" spans="2:13" ht="12.75">
      <c r="B14" t="s">
        <v>8</v>
      </c>
      <c r="M14">
        <v>86559.77</v>
      </c>
    </row>
    <row r="15" spans="2:13" ht="12.75">
      <c r="B15" t="s">
        <v>9</v>
      </c>
      <c r="M15">
        <v>159639.78</v>
      </c>
    </row>
    <row r="16" spans="2:13" ht="12.75">
      <c r="B16" s="2" t="s">
        <v>10</v>
      </c>
      <c r="M16" s="2">
        <f>SUM(M9:M15)</f>
        <v>679283.21</v>
      </c>
    </row>
    <row r="17" spans="2:13" ht="12.75">
      <c r="B17" t="s">
        <v>11</v>
      </c>
      <c r="M17">
        <v>638128.68</v>
      </c>
    </row>
    <row r="19" spans="2:13" ht="12.75">
      <c r="B19" t="s">
        <v>13</v>
      </c>
      <c r="M19" s="2">
        <f>M5+M16-M17</f>
        <v>76490.6989999999</v>
      </c>
    </row>
    <row r="20" ht="8.25" customHeight="1"/>
    <row r="21" spans="2:4" ht="12.75">
      <c r="B21" s="2" t="s">
        <v>14</v>
      </c>
      <c r="C21" s="2"/>
      <c r="D21" s="2"/>
    </row>
    <row r="23" spans="2:13" ht="12.75">
      <c r="B23" s="2" t="s">
        <v>15</v>
      </c>
      <c r="M23" s="2">
        <f>M15</f>
        <v>159639.78</v>
      </c>
    </row>
    <row r="24" ht="8.25" customHeight="1"/>
    <row r="25" spans="2:13" ht="12.75">
      <c r="B25" s="2" t="s">
        <v>16</v>
      </c>
      <c r="M25" s="2">
        <f>SUM(M27:M38)</f>
        <v>140294.65999999997</v>
      </c>
    </row>
    <row r="26" ht="12.75">
      <c r="B26" t="s">
        <v>40</v>
      </c>
    </row>
    <row r="27" spans="2:13" ht="12.75">
      <c r="B27" t="s">
        <v>17</v>
      </c>
      <c r="M27">
        <v>25391.52</v>
      </c>
    </row>
    <row r="28" spans="2:13" ht="12.75">
      <c r="B28" t="s">
        <v>18</v>
      </c>
      <c r="M28">
        <v>3469.68</v>
      </c>
    </row>
    <row r="29" spans="2:13" ht="12.75">
      <c r="B29" t="s">
        <v>19</v>
      </c>
      <c r="M29">
        <v>24129.84</v>
      </c>
    </row>
    <row r="30" spans="2:13" ht="12.75">
      <c r="B30" t="s">
        <v>96</v>
      </c>
      <c r="M30">
        <v>8516.4</v>
      </c>
    </row>
    <row r="31" spans="2:13" ht="12.75">
      <c r="B31" t="s">
        <v>20</v>
      </c>
      <c r="M31">
        <v>746.7</v>
      </c>
    </row>
    <row r="32" spans="2:13" ht="12.75">
      <c r="B32" t="s">
        <v>21</v>
      </c>
      <c r="M32">
        <v>14667.12</v>
      </c>
    </row>
    <row r="33" spans="2:13" ht="12.75">
      <c r="B33" t="s">
        <v>22</v>
      </c>
      <c r="M33">
        <v>3469.68</v>
      </c>
    </row>
    <row r="34" spans="2:13" ht="12.75">
      <c r="B34" t="s">
        <v>23</v>
      </c>
      <c r="M34">
        <v>24918.36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SUM(M41:M53)</f>
        <v>34985.36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611</v>
      </c>
      <c r="M41">
        <v>13011.18</v>
      </c>
    </row>
    <row r="42" spans="2:13" ht="12.75">
      <c r="B42" t="s">
        <v>315</v>
      </c>
      <c r="I42">
        <v>834.28</v>
      </c>
      <c r="K42" s="3"/>
      <c r="M42">
        <f>I42+K42</f>
        <v>834.28</v>
      </c>
    </row>
    <row r="43" spans="2:13" ht="12.75">
      <c r="B43" t="s">
        <v>613</v>
      </c>
      <c r="E43" t="s">
        <v>614</v>
      </c>
      <c r="I43">
        <v>472.53</v>
      </c>
      <c r="K43" s="3">
        <v>77.61</v>
      </c>
      <c r="M43">
        <f>I43+K43</f>
        <v>550.14</v>
      </c>
    </row>
    <row r="44" spans="2:13" ht="12.75">
      <c r="B44" t="s">
        <v>179</v>
      </c>
      <c r="I44">
        <v>625.71</v>
      </c>
      <c r="K44" s="3"/>
      <c r="M44">
        <f>I44+K44+L44</f>
        <v>625.71</v>
      </c>
    </row>
    <row r="45" spans="2:13" ht="12.75">
      <c r="B45" t="s">
        <v>440</v>
      </c>
      <c r="I45">
        <v>1417.59</v>
      </c>
      <c r="K45" s="3"/>
      <c r="M45">
        <f>I45+K45+L45</f>
        <v>1417.59</v>
      </c>
    </row>
    <row r="46" spans="2:13" ht="12.75">
      <c r="B46" t="s">
        <v>27</v>
      </c>
      <c r="I46">
        <v>310.59</v>
      </c>
      <c r="K46" s="3"/>
      <c r="M46">
        <f>I46+K46+L46</f>
        <v>310.59</v>
      </c>
    </row>
    <row r="47" spans="2:13" ht="15">
      <c r="B47" s="25" t="s">
        <v>441</v>
      </c>
      <c r="C47" s="27"/>
      <c r="D47" s="27"/>
      <c r="E47" s="27"/>
      <c r="I47" s="8">
        <v>3307</v>
      </c>
      <c r="J47" s="12"/>
      <c r="K47" s="28"/>
      <c r="L47" s="12"/>
      <c r="M47" s="8">
        <v>3307</v>
      </c>
    </row>
    <row r="48" spans="2:13" ht="12.75">
      <c r="B48" s="12" t="s">
        <v>442</v>
      </c>
      <c r="I48" s="12">
        <v>1668.56</v>
      </c>
      <c r="J48" s="12"/>
      <c r="K48" s="28">
        <v>913.6</v>
      </c>
      <c r="L48" s="12"/>
      <c r="M48" s="12">
        <f>I48+K48</f>
        <v>2582.16</v>
      </c>
    </row>
    <row r="49" spans="2:13" ht="15">
      <c r="B49" s="25" t="s">
        <v>161</v>
      </c>
      <c r="C49" s="27"/>
      <c r="D49" s="27"/>
      <c r="E49" t="s">
        <v>615</v>
      </c>
      <c r="I49" s="12"/>
      <c r="J49" s="12"/>
      <c r="K49" s="12"/>
      <c r="L49" s="12"/>
      <c r="M49" s="8">
        <v>7566</v>
      </c>
    </row>
    <row r="50" spans="2:13" ht="12.75">
      <c r="B50" t="s">
        <v>290</v>
      </c>
      <c r="L50">
        <v>2362.65</v>
      </c>
      <c r="M50">
        <f>L50+H50</f>
        <v>2362.65</v>
      </c>
    </row>
    <row r="51" spans="2:13" ht="12.75">
      <c r="B51" t="s">
        <v>443</v>
      </c>
      <c r="K51">
        <v>945.06</v>
      </c>
      <c r="M51">
        <f>K51+L51</f>
        <v>945.06</v>
      </c>
    </row>
    <row r="52" spans="2:13" ht="12.75">
      <c r="B52" t="s">
        <v>593</v>
      </c>
      <c r="J52">
        <v>630.04</v>
      </c>
      <c r="K52">
        <v>283.88</v>
      </c>
      <c r="M52">
        <f>J52+K52</f>
        <v>913.92</v>
      </c>
    </row>
    <row r="53" spans="2:13" ht="12.75">
      <c r="B53" t="s">
        <v>593</v>
      </c>
      <c r="J53">
        <v>417.14</v>
      </c>
      <c r="K53">
        <v>141.94</v>
      </c>
      <c r="M53">
        <f>J53+K53</f>
        <v>559.0799999999999</v>
      </c>
    </row>
    <row r="54" spans="2:13" ht="12.75">
      <c r="B54" s="12" t="s">
        <v>39</v>
      </c>
      <c r="C54" s="12"/>
      <c r="D54" s="12"/>
      <c r="M54" s="2">
        <f>M23-M25</f>
        <v>19345.120000000024</v>
      </c>
    </row>
    <row r="55" spans="2:13" ht="12.75">
      <c r="B55" t="s">
        <v>35</v>
      </c>
      <c r="E55" s="2"/>
      <c r="M55" s="2">
        <v>-23378.82</v>
      </c>
    </row>
    <row r="57" ht="12.75">
      <c r="B57" t="s">
        <v>612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52"/>
  <sheetViews>
    <sheetView workbookViewId="0" topLeftCell="A1">
      <selection activeCell="H56" sqref="H56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719</v>
      </c>
    </row>
    <row r="5" ht="12.75">
      <c r="D5" s="3" t="s">
        <v>36</v>
      </c>
    </row>
    <row r="6" spans="2:13" ht="12.75">
      <c r="B6" t="s">
        <v>12</v>
      </c>
      <c r="M6" s="2">
        <v>31483.33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5937.19</v>
      </c>
    </row>
    <row r="11" spans="2:13" ht="12.75">
      <c r="B11" t="s">
        <v>4</v>
      </c>
      <c r="M11">
        <v>18515.99</v>
      </c>
    </row>
    <row r="12" spans="2:13" ht="12.75">
      <c r="B12" t="s">
        <v>5</v>
      </c>
      <c r="M12">
        <v>1805.99</v>
      </c>
    </row>
    <row r="13" spans="2:13" ht="12.75">
      <c r="B13" t="s">
        <v>6</v>
      </c>
      <c r="M13">
        <v>525.84</v>
      </c>
    </row>
    <row r="14" spans="2:13" ht="12.75">
      <c r="B14" t="s">
        <v>7</v>
      </c>
      <c r="M14">
        <v>107231.45</v>
      </c>
    </row>
    <row r="15" spans="2:13" ht="12.75">
      <c r="B15" t="s">
        <v>8</v>
      </c>
      <c r="M15">
        <v>31748.29</v>
      </c>
    </row>
    <row r="16" spans="2:13" ht="12.75">
      <c r="B16" t="s">
        <v>9</v>
      </c>
      <c r="M16">
        <v>50583.28</v>
      </c>
    </row>
    <row r="17" spans="2:13" ht="12.75">
      <c r="B17" s="2" t="s">
        <v>10</v>
      </c>
      <c r="M17" s="2">
        <f>SUM(M10:M16)</f>
        <v>216348.03</v>
      </c>
    </row>
    <row r="18" spans="2:13" ht="12.75">
      <c r="B18" t="s">
        <v>11</v>
      </c>
      <c r="M18">
        <v>214980.32</v>
      </c>
    </row>
    <row r="20" spans="2:13" ht="12.75">
      <c r="B20" t="s">
        <v>13</v>
      </c>
      <c r="M20" s="2">
        <f>M6+M17-M18</f>
        <v>32851.03999999998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50583.28</v>
      </c>
    </row>
    <row r="26" spans="2:13" ht="12.75">
      <c r="B26" s="2" t="s">
        <v>16</v>
      </c>
      <c r="M26" s="2">
        <f>SUM(M28:M39)</f>
        <v>53753.34</v>
      </c>
    </row>
    <row r="27" ht="12.75">
      <c r="B27" t="s">
        <v>40</v>
      </c>
    </row>
    <row r="28" spans="2:13" ht="12.75">
      <c r="B28" t="s">
        <v>17</v>
      </c>
      <c r="M28">
        <v>7948.2</v>
      </c>
    </row>
    <row r="29" spans="2:13" ht="12.75">
      <c r="B29" t="s">
        <v>18</v>
      </c>
      <c r="M29">
        <v>1086.12</v>
      </c>
    </row>
    <row r="30" spans="2:13" ht="12.75">
      <c r="B30" t="s">
        <v>19</v>
      </c>
      <c r="M30">
        <v>7553.28</v>
      </c>
    </row>
    <row r="31" spans="2:13" ht="12.75">
      <c r="B31" t="s">
        <v>96</v>
      </c>
      <c r="M31">
        <v>2665.92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4591.2</v>
      </c>
    </row>
    <row r="34" spans="2:13" ht="12.75">
      <c r="B34" t="s">
        <v>22</v>
      </c>
      <c r="M34">
        <v>1086.12</v>
      </c>
    </row>
    <row r="35" spans="2:13" ht="12.75">
      <c r="B35" t="s">
        <v>23</v>
      </c>
      <c r="M35">
        <v>7800.12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SUM(M42:M48)</f>
        <v>21022.38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4072.86</v>
      </c>
    </row>
    <row r="43" spans="2:13" ht="12.75">
      <c r="B43" t="s">
        <v>27</v>
      </c>
      <c r="I43">
        <v>103.53</v>
      </c>
      <c r="M43">
        <f>I43+K43+L43</f>
        <v>103.53</v>
      </c>
    </row>
    <row r="44" spans="2:13" ht="12.75">
      <c r="B44" t="s">
        <v>351</v>
      </c>
      <c r="I44">
        <v>1890.12</v>
      </c>
      <c r="K44">
        <v>64.72</v>
      </c>
      <c r="M44">
        <f>I44+K44</f>
        <v>1954.84</v>
      </c>
    </row>
    <row r="45" spans="2:13" ht="12.75">
      <c r="B45" t="s">
        <v>133</v>
      </c>
      <c r="I45">
        <v>3780.24</v>
      </c>
      <c r="K45">
        <v>1660.54</v>
      </c>
      <c r="M45">
        <f>I45+K45</f>
        <v>5440.78</v>
      </c>
    </row>
    <row r="46" spans="2:13" ht="12.75">
      <c r="B46" t="s">
        <v>437</v>
      </c>
      <c r="I46">
        <v>3780.24</v>
      </c>
      <c r="K46">
        <v>3184.43</v>
      </c>
      <c r="M46">
        <f>I46+K46</f>
        <v>6964.67</v>
      </c>
    </row>
    <row r="47" spans="2:13" ht="12.75">
      <c r="B47" t="s">
        <v>438</v>
      </c>
      <c r="I47">
        <v>1668.56</v>
      </c>
      <c r="M47">
        <f>I47+K47</f>
        <v>1668.56</v>
      </c>
    </row>
    <row r="48" spans="2:13" ht="12.75">
      <c r="B48" t="s">
        <v>439</v>
      </c>
      <c r="I48">
        <v>417.14</v>
      </c>
      <c r="K48">
        <v>400</v>
      </c>
      <c r="M48">
        <f>I48+K48</f>
        <v>817.14</v>
      </c>
    </row>
    <row r="49" spans="2:13" ht="12.75">
      <c r="B49" s="12" t="s">
        <v>39</v>
      </c>
      <c r="C49" s="12"/>
      <c r="D49" s="12"/>
      <c r="M49" s="2">
        <f>M24-M26</f>
        <v>-3170.0599999999977</v>
      </c>
    </row>
    <row r="50" spans="2:13" ht="12.75">
      <c r="B50" t="s">
        <v>35</v>
      </c>
      <c r="E50" s="2"/>
      <c r="M50" s="2">
        <v>-1207.3</v>
      </c>
    </row>
    <row r="52" spans="2:6" ht="12.75">
      <c r="B52" t="s">
        <v>605</v>
      </c>
      <c r="F52" t="s">
        <v>720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D17:O65"/>
  <sheetViews>
    <sheetView workbookViewId="0" topLeftCell="C45">
      <selection activeCell="S57" sqref="S57:T57"/>
    </sheetView>
  </sheetViews>
  <sheetFormatPr defaultColWidth="9.00390625" defaultRowHeight="12.75"/>
  <cols>
    <col min="1" max="2" width="9.125" style="0" hidden="1" customWidth="1"/>
    <col min="10" max="10" width="9.875" style="0" customWidth="1"/>
    <col min="11" max="14" width="9.125" style="0" hidden="1" customWidth="1"/>
  </cols>
  <sheetData>
    <row r="17" ht="12.75">
      <c r="F17" s="3" t="s">
        <v>0</v>
      </c>
    </row>
    <row r="18" ht="12.75">
      <c r="F18" s="3" t="s">
        <v>1</v>
      </c>
    </row>
    <row r="19" ht="12.75">
      <c r="F19" s="3" t="s">
        <v>435</v>
      </c>
    </row>
    <row r="20" ht="12.75">
      <c r="F20" s="3" t="s">
        <v>36</v>
      </c>
    </row>
    <row r="21" spans="4:15" ht="12.75">
      <c r="D21" t="s">
        <v>12</v>
      </c>
      <c r="O21" s="2">
        <v>31642.92</v>
      </c>
    </row>
    <row r="23" spans="4:5" ht="12.75">
      <c r="D23" s="2" t="s">
        <v>2</v>
      </c>
      <c r="E23" s="2"/>
    </row>
    <row r="25" spans="4:15" ht="12.75">
      <c r="D25" t="s">
        <v>3</v>
      </c>
      <c r="O25">
        <v>5217.83</v>
      </c>
    </row>
    <row r="26" spans="4:15" ht="12.75">
      <c r="D26" t="s">
        <v>4</v>
      </c>
      <c r="O26">
        <v>13607.72</v>
      </c>
    </row>
    <row r="27" spans="4:15" ht="12.75">
      <c r="D27" t="s">
        <v>5</v>
      </c>
      <c r="O27">
        <v>5607.37</v>
      </c>
    </row>
    <row r="28" ht="12.75">
      <c r="D28" t="s">
        <v>6</v>
      </c>
    </row>
    <row r="29" spans="4:15" ht="12.75">
      <c r="D29" t="s">
        <v>7</v>
      </c>
      <c r="O29">
        <v>102528.68</v>
      </c>
    </row>
    <row r="30" spans="4:15" ht="12.75">
      <c r="D30" t="s">
        <v>8</v>
      </c>
      <c r="O30">
        <v>15376.19</v>
      </c>
    </row>
    <row r="31" spans="4:15" ht="12.75">
      <c r="D31" t="s">
        <v>9</v>
      </c>
      <c r="O31">
        <v>48612.68</v>
      </c>
    </row>
    <row r="32" spans="4:15" ht="12.75">
      <c r="D32" s="2" t="s">
        <v>10</v>
      </c>
      <c r="O32" s="2">
        <f>SUM(O25:O31)</f>
        <v>190950.46999999997</v>
      </c>
    </row>
    <row r="33" spans="4:15" ht="12.75">
      <c r="D33" t="s">
        <v>11</v>
      </c>
      <c r="O33">
        <v>38985.66</v>
      </c>
    </row>
    <row r="35" spans="4:15" ht="12.75">
      <c r="D35" t="s">
        <v>13</v>
      </c>
      <c r="O35" s="2">
        <f>O21+O32-O33</f>
        <v>183607.72999999995</v>
      </c>
    </row>
    <row r="37" spans="4:6" ht="12.75">
      <c r="D37" s="2" t="s">
        <v>14</v>
      </c>
      <c r="E37" s="2"/>
      <c r="F37" s="2"/>
    </row>
    <row r="39" spans="4:15" ht="12.75">
      <c r="D39" s="2" t="s">
        <v>15</v>
      </c>
      <c r="O39" s="2">
        <f>O31</f>
        <v>48612.68</v>
      </c>
    </row>
    <row r="41" spans="4:15" ht="12.75">
      <c r="D41" s="2" t="s">
        <v>16</v>
      </c>
      <c r="O41" s="2">
        <f>SUM(O43:O54)</f>
        <v>41387.02</v>
      </c>
    </row>
    <row r="42" ht="12.75">
      <c r="D42" t="s">
        <v>40</v>
      </c>
    </row>
    <row r="43" spans="4:15" ht="12.75">
      <c r="D43" t="s">
        <v>17</v>
      </c>
      <c r="O43">
        <v>7701</v>
      </c>
    </row>
    <row r="44" spans="4:15" ht="12.75">
      <c r="D44" t="s">
        <v>18</v>
      </c>
      <c r="O44">
        <v>1052.28</v>
      </c>
    </row>
    <row r="45" spans="4:15" ht="12.75">
      <c r="D45" t="s">
        <v>19</v>
      </c>
      <c r="O45">
        <v>7318.32</v>
      </c>
    </row>
    <row r="46" spans="4:15" ht="12.75">
      <c r="D46" t="s">
        <v>96</v>
      </c>
      <c r="O46">
        <v>2582.88</v>
      </c>
    </row>
    <row r="47" spans="4:15" ht="12.75">
      <c r="D47" t="s">
        <v>20</v>
      </c>
      <c r="O47">
        <v>0</v>
      </c>
    </row>
    <row r="48" spans="4:15" ht="12.75">
      <c r="D48" t="s">
        <v>21</v>
      </c>
      <c r="O48">
        <v>4448.4</v>
      </c>
    </row>
    <row r="49" spans="4:15" ht="12.75">
      <c r="D49" t="s">
        <v>22</v>
      </c>
      <c r="O49">
        <v>1052.28</v>
      </c>
    </row>
    <row r="50" spans="4:15" ht="12.75">
      <c r="D50" t="s">
        <v>23</v>
      </c>
      <c r="O50">
        <v>7557.48</v>
      </c>
    </row>
    <row r="51" ht="12.75">
      <c r="D51" t="s">
        <v>24</v>
      </c>
    </row>
    <row r="52" ht="12.75">
      <c r="D52" t="s">
        <v>25</v>
      </c>
    </row>
    <row r="53" ht="12.75">
      <c r="D53" t="s">
        <v>32</v>
      </c>
    </row>
    <row r="54" spans="4:15" ht="12.75">
      <c r="D54" t="s">
        <v>33</v>
      </c>
      <c r="O54" s="2">
        <f>SUM(O57:O61)</f>
        <v>9674.380000000001</v>
      </c>
    </row>
    <row r="55" ht="12.75">
      <c r="D55" t="s">
        <v>31</v>
      </c>
    </row>
    <row r="56" ht="12.75">
      <c r="D56" t="s">
        <v>37</v>
      </c>
    </row>
    <row r="57" spans="4:15" ht="12.75">
      <c r="D57" t="s">
        <v>64</v>
      </c>
      <c r="O57">
        <v>3946.14</v>
      </c>
    </row>
    <row r="58" spans="4:15" ht="12.75">
      <c r="D58" t="s">
        <v>27</v>
      </c>
      <c r="K58">
        <v>103.53</v>
      </c>
      <c r="O58">
        <f>K58+M58+N58</f>
        <v>103.53</v>
      </c>
    </row>
    <row r="59" spans="4:15" ht="12.75">
      <c r="D59" s="7" t="s">
        <v>199</v>
      </c>
      <c r="E59" s="12"/>
      <c r="F59" s="12"/>
      <c r="G59" s="12"/>
      <c r="K59" s="8">
        <v>2385</v>
      </c>
      <c r="L59" s="12"/>
      <c r="M59" s="12"/>
      <c r="N59" s="12"/>
      <c r="O59" s="8">
        <v>2385</v>
      </c>
    </row>
    <row r="60" spans="4:15" ht="12.75">
      <c r="D60" s="7" t="s">
        <v>436</v>
      </c>
      <c r="E60" s="12"/>
      <c r="F60" s="12"/>
      <c r="G60" s="12"/>
      <c r="K60" s="8">
        <v>2614</v>
      </c>
      <c r="L60" s="12"/>
      <c r="M60" s="12"/>
      <c r="N60" s="12"/>
      <c r="O60" s="8">
        <v>2614</v>
      </c>
    </row>
    <row r="61" spans="4:15" ht="12.75">
      <c r="D61" t="s">
        <v>159</v>
      </c>
      <c r="K61">
        <v>625.71</v>
      </c>
      <c r="O61">
        <f>K61+M61</f>
        <v>625.71</v>
      </c>
    </row>
    <row r="62" spans="4:15" ht="12.75">
      <c r="D62" s="12" t="s">
        <v>39</v>
      </c>
      <c r="E62" s="12"/>
      <c r="F62" s="12"/>
      <c r="O62" s="2">
        <f>O39-O41</f>
        <v>7225.6600000000035</v>
      </c>
    </row>
    <row r="63" spans="4:15" ht="12.75">
      <c r="D63" t="s">
        <v>35</v>
      </c>
      <c r="G63" s="2"/>
      <c r="O63" s="2">
        <v>15504.19</v>
      </c>
    </row>
    <row r="65" ht="12.75">
      <c r="D65" t="s">
        <v>554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48"/>
  <sheetViews>
    <sheetView workbookViewId="0" topLeftCell="A35">
      <selection activeCell="P58" sqref="P58"/>
    </sheetView>
  </sheetViews>
  <sheetFormatPr defaultColWidth="9.00390625" defaultRowHeight="12.75"/>
  <cols>
    <col min="8" max="8" width="10.375" style="0" customWidth="1"/>
    <col min="9" max="9" width="0.2421875" style="0" hidden="1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434</v>
      </c>
    </row>
    <row r="5" ht="12.75">
      <c r="D5" s="3" t="s">
        <v>36</v>
      </c>
    </row>
    <row r="6" spans="2:13" ht="12.75">
      <c r="B6" t="s">
        <v>12</v>
      </c>
      <c r="M6" s="2">
        <v>24616.6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3748.25</v>
      </c>
    </row>
    <row r="11" spans="2:13" ht="12.75">
      <c r="B11" t="s">
        <v>4</v>
      </c>
      <c r="M11">
        <v>3017.67</v>
      </c>
    </row>
    <row r="12" spans="2:13" ht="12.75">
      <c r="B12" t="s">
        <v>5</v>
      </c>
      <c r="M12">
        <v>3000.1</v>
      </c>
    </row>
    <row r="13" ht="12.75">
      <c r="B13" t="s">
        <v>6</v>
      </c>
    </row>
    <row r="14" spans="2:13" ht="12.75">
      <c r="B14" t="s">
        <v>7</v>
      </c>
      <c r="M14">
        <v>75359.63</v>
      </c>
    </row>
    <row r="15" spans="2:13" ht="12.75">
      <c r="B15" t="s">
        <v>8</v>
      </c>
      <c r="M15">
        <v>11094.6</v>
      </c>
    </row>
    <row r="16" spans="2:13" ht="12.75">
      <c r="B16" t="s">
        <v>9</v>
      </c>
      <c r="M16">
        <v>35548.65</v>
      </c>
    </row>
    <row r="17" spans="2:13" ht="12.75">
      <c r="B17" s="2" t="s">
        <v>10</v>
      </c>
      <c r="M17" s="2">
        <f>SUM(M10:M16)</f>
        <v>131768.90000000002</v>
      </c>
    </row>
    <row r="18" spans="2:13" ht="12.75">
      <c r="B18" t="s">
        <v>11</v>
      </c>
      <c r="M18">
        <v>154303.44</v>
      </c>
    </row>
    <row r="20" spans="2:13" ht="12.75">
      <c r="B20" t="s">
        <v>13</v>
      </c>
      <c r="M20" s="2">
        <f>M6+M17-M18</f>
        <v>2082.060000000027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35548.65</v>
      </c>
    </row>
    <row r="26" spans="2:13" ht="12.75">
      <c r="B26" s="2" t="s">
        <v>16</v>
      </c>
      <c r="M26" s="2">
        <f>SUM(M28:M39)</f>
        <v>28364.91</v>
      </c>
    </row>
    <row r="27" ht="12.75">
      <c r="B27" t="s">
        <v>40</v>
      </c>
    </row>
    <row r="28" spans="2:13" ht="12.75">
      <c r="B28" t="s">
        <v>17</v>
      </c>
      <c r="M28">
        <v>5588.22</v>
      </c>
    </row>
    <row r="29" spans="2:13" ht="12.75">
      <c r="B29" t="s">
        <v>18</v>
      </c>
      <c r="M29">
        <v>763.68</v>
      </c>
    </row>
    <row r="30" spans="2:13" ht="12.75">
      <c r="B30" t="s">
        <v>19</v>
      </c>
      <c r="M30">
        <v>5310.6</v>
      </c>
    </row>
    <row r="31" spans="2:13" ht="12.75">
      <c r="B31" t="s">
        <v>96</v>
      </c>
      <c r="M31">
        <v>1874.4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3228</v>
      </c>
    </row>
    <row r="34" spans="2:13" ht="12.75">
      <c r="B34" t="s">
        <v>22</v>
      </c>
      <c r="M34">
        <v>763.68</v>
      </c>
    </row>
    <row r="35" spans="2:13" ht="12.75">
      <c r="B35" t="s">
        <v>23</v>
      </c>
      <c r="M35">
        <v>5484.24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SUM(M42:M44)</f>
        <v>5352.09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2863.56</v>
      </c>
    </row>
    <row r="43" spans="2:13" ht="12.75">
      <c r="B43" t="s">
        <v>27</v>
      </c>
      <c r="I43">
        <v>103.53</v>
      </c>
      <c r="M43">
        <f>I43+K43+L43</f>
        <v>103.53</v>
      </c>
    </row>
    <row r="44" spans="2:13" ht="12.75">
      <c r="B44" s="7" t="s">
        <v>199</v>
      </c>
      <c r="I44" s="8">
        <v>2385</v>
      </c>
      <c r="J44" s="12"/>
      <c r="K44" s="12"/>
      <c r="L44" s="12"/>
      <c r="M44" s="8">
        <v>2385</v>
      </c>
    </row>
    <row r="45" spans="2:13" ht="12.75">
      <c r="B45" s="12" t="s">
        <v>39</v>
      </c>
      <c r="C45" s="12"/>
      <c r="D45" s="12"/>
      <c r="M45" s="2">
        <f>M24-M26</f>
        <v>7183.740000000002</v>
      </c>
    </row>
    <row r="46" spans="2:13" ht="12.75">
      <c r="B46" t="s">
        <v>35</v>
      </c>
      <c r="E46" s="2"/>
      <c r="M46" s="2">
        <v>2228.93</v>
      </c>
    </row>
    <row r="48" ht="12.75">
      <c r="B48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33">
      <selection activeCell="Q42" sqref="Q42:R42"/>
    </sheetView>
  </sheetViews>
  <sheetFormatPr defaultColWidth="9.00390625" defaultRowHeight="12.75"/>
  <cols>
    <col min="8" max="8" width="10.3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429</v>
      </c>
    </row>
    <row r="5" ht="12.75">
      <c r="D5" s="3" t="s">
        <v>36</v>
      </c>
    </row>
    <row r="6" spans="2:13" ht="12.75">
      <c r="B6" t="s">
        <v>12</v>
      </c>
      <c r="M6" s="2">
        <v>136781.8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20845</v>
      </c>
    </row>
    <row r="11" spans="2:13" ht="12.75">
      <c r="B11" t="s">
        <v>4</v>
      </c>
      <c r="M11">
        <v>71608.82</v>
      </c>
    </row>
    <row r="12" spans="2:13" ht="12.75">
      <c r="B12" t="s">
        <v>5</v>
      </c>
      <c r="M12">
        <v>5328.38</v>
      </c>
    </row>
    <row r="13" spans="2:13" ht="12.75">
      <c r="B13" t="s">
        <v>6</v>
      </c>
      <c r="M13">
        <v>2554.83</v>
      </c>
    </row>
    <row r="14" spans="2:13" ht="12.75">
      <c r="B14" t="s">
        <v>7</v>
      </c>
      <c r="M14">
        <v>334854.65</v>
      </c>
    </row>
    <row r="15" spans="2:13" ht="12.75">
      <c r="B15" t="s">
        <v>8</v>
      </c>
      <c r="M15">
        <v>136477.5</v>
      </c>
    </row>
    <row r="16" spans="2:13" ht="12.75">
      <c r="B16" t="s">
        <v>9</v>
      </c>
      <c r="M16">
        <v>157309.9</v>
      </c>
    </row>
    <row r="17" spans="2:13" ht="12.75">
      <c r="B17" s="2" t="s">
        <v>10</v>
      </c>
      <c r="M17" s="2">
        <f>SUM(M10:M16)</f>
        <v>728979.0800000001</v>
      </c>
    </row>
    <row r="18" spans="2:13" ht="12.75">
      <c r="B18" t="s">
        <v>11</v>
      </c>
      <c r="M18">
        <v>721716.56</v>
      </c>
    </row>
    <row r="20" spans="2:13" ht="12.75">
      <c r="B20" t="s">
        <v>13</v>
      </c>
      <c r="M20" s="2">
        <f>M6+M17-M18</f>
        <v>144044.32000000007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157309.9</v>
      </c>
    </row>
    <row r="26" spans="2:13" ht="12.75">
      <c r="B26" s="2" t="s">
        <v>16</v>
      </c>
      <c r="M26" s="2">
        <f>SUM(M28:M39)</f>
        <v>161910.53</v>
      </c>
    </row>
    <row r="27" ht="12.75">
      <c r="B27" t="s">
        <v>40</v>
      </c>
    </row>
    <row r="28" spans="2:13" ht="12.75">
      <c r="B28" t="s">
        <v>17</v>
      </c>
      <c r="M28">
        <v>24831.24</v>
      </c>
    </row>
    <row r="29" spans="2:13" ht="12.75">
      <c r="B29" t="s">
        <v>18</v>
      </c>
      <c r="M29">
        <v>3393.12</v>
      </c>
    </row>
    <row r="30" spans="2:13" ht="12.75">
      <c r="B30" t="s">
        <v>19</v>
      </c>
      <c r="M30">
        <v>23597.4</v>
      </c>
    </row>
    <row r="31" spans="2:13" ht="12.75">
      <c r="B31" t="s">
        <v>96</v>
      </c>
      <c r="M31">
        <v>8328.48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14343.48</v>
      </c>
    </row>
    <row r="34" spans="2:13" ht="12.75">
      <c r="B34" t="s">
        <v>22</v>
      </c>
      <c r="M34">
        <v>3393.12</v>
      </c>
    </row>
    <row r="35" spans="2:13" ht="12.75">
      <c r="B35" t="s">
        <v>23</v>
      </c>
      <c r="M35">
        <v>24368.52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SUM(M42:M55)</f>
        <v>59655.17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12724.08</v>
      </c>
    </row>
    <row r="43" spans="2:13" ht="12.75">
      <c r="B43" s="12" t="s">
        <v>430</v>
      </c>
      <c r="I43">
        <v>417.14</v>
      </c>
      <c r="M43">
        <f>I43+K43</f>
        <v>417.14</v>
      </c>
    </row>
    <row r="44" spans="2:13" ht="12.75">
      <c r="B44" s="12" t="s">
        <v>209</v>
      </c>
      <c r="I44">
        <v>1653.85</v>
      </c>
      <c r="M44">
        <f aca="true" t="shared" si="0" ref="M44:M52">I44+K44</f>
        <v>1653.85</v>
      </c>
    </row>
    <row r="45" spans="2:13" ht="12.75">
      <c r="B45" s="12" t="s">
        <v>27</v>
      </c>
      <c r="I45">
        <v>207.06</v>
      </c>
      <c r="M45">
        <f t="shared" si="0"/>
        <v>207.06</v>
      </c>
    </row>
    <row r="46" spans="2:13" ht="12.75">
      <c r="B46" s="7" t="s">
        <v>75</v>
      </c>
      <c r="I46" s="1">
        <v>1900</v>
      </c>
      <c r="M46">
        <f t="shared" si="0"/>
        <v>1900</v>
      </c>
    </row>
    <row r="47" spans="2:13" ht="12.75">
      <c r="B47" s="12" t="s">
        <v>28</v>
      </c>
      <c r="I47">
        <v>312.85</v>
      </c>
      <c r="K47">
        <v>21.61</v>
      </c>
      <c r="M47">
        <f t="shared" si="0"/>
        <v>334.46000000000004</v>
      </c>
    </row>
    <row r="48" spans="2:13" ht="12.75">
      <c r="B48" s="12" t="s">
        <v>105</v>
      </c>
      <c r="I48">
        <v>347.62</v>
      </c>
      <c r="M48">
        <f t="shared" si="0"/>
        <v>347.62</v>
      </c>
    </row>
    <row r="49" spans="2:13" ht="12.75">
      <c r="B49" s="12" t="s">
        <v>431</v>
      </c>
      <c r="I49">
        <v>1079.84</v>
      </c>
      <c r="K49">
        <v>124</v>
      </c>
      <c r="M49">
        <f t="shared" si="0"/>
        <v>1203.84</v>
      </c>
    </row>
    <row r="50" spans="2:13" ht="12.75">
      <c r="B50" s="12" t="s">
        <v>331</v>
      </c>
      <c r="I50">
        <v>1890.12</v>
      </c>
      <c r="K50">
        <v>132.96</v>
      </c>
      <c r="M50">
        <f t="shared" si="0"/>
        <v>2023.08</v>
      </c>
    </row>
    <row r="51" spans="2:13" ht="12.75">
      <c r="B51" s="12" t="s">
        <v>58</v>
      </c>
      <c r="I51">
        <v>312.85</v>
      </c>
      <c r="M51">
        <f t="shared" si="0"/>
        <v>312.85</v>
      </c>
    </row>
    <row r="52" spans="2:13" ht="12.75">
      <c r="B52" s="12" t="s">
        <v>432</v>
      </c>
      <c r="I52">
        <v>3307.71</v>
      </c>
      <c r="K52">
        <v>208</v>
      </c>
      <c r="M52">
        <f t="shared" si="0"/>
        <v>3515.71</v>
      </c>
    </row>
    <row r="53" spans="2:13" ht="12.75">
      <c r="B53" s="12" t="s">
        <v>433</v>
      </c>
      <c r="I53">
        <v>945.06</v>
      </c>
      <c r="M53">
        <f>I53+K53</f>
        <v>945.06</v>
      </c>
    </row>
    <row r="54" spans="2:13" ht="12.75">
      <c r="B54" s="7" t="s">
        <v>183</v>
      </c>
      <c r="M54" s="8">
        <v>32539</v>
      </c>
    </row>
    <row r="55" spans="2:13" ht="12.75">
      <c r="B55" t="s">
        <v>111</v>
      </c>
      <c r="I55">
        <v>1251.42</v>
      </c>
      <c r="K55">
        <v>280</v>
      </c>
      <c r="M55">
        <f>I55+K55</f>
        <v>1531.42</v>
      </c>
    </row>
    <row r="56" spans="2:13" ht="12.75">
      <c r="B56" s="12" t="s">
        <v>39</v>
      </c>
      <c r="C56" s="12"/>
      <c r="D56" s="12"/>
      <c r="M56" s="2">
        <f>M24-M26</f>
        <v>-4600.630000000005</v>
      </c>
    </row>
    <row r="57" spans="2:13" ht="12.75">
      <c r="B57" t="s">
        <v>35</v>
      </c>
      <c r="E57" s="2"/>
      <c r="M57" s="2">
        <v>23844.68</v>
      </c>
    </row>
    <row r="59" ht="12.75">
      <c r="B59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M52"/>
  <sheetViews>
    <sheetView workbookViewId="0" topLeftCell="A28">
      <selection activeCell="Q52" sqref="Q52"/>
    </sheetView>
  </sheetViews>
  <sheetFormatPr defaultColWidth="9.00390625" defaultRowHeight="12.75"/>
  <cols>
    <col min="3" max="3" width="10.75390625" style="0" customWidth="1"/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714</v>
      </c>
    </row>
    <row r="5" ht="12.75">
      <c r="D5" s="3" t="s">
        <v>36</v>
      </c>
    </row>
    <row r="6" spans="2:13" ht="12.75">
      <c r="B6" t="s">
        <v>12</v>
      </c>
      <c r="M6" s="2">
        <v>14186.21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7840.69</v>
      </c>
    </row>
    <row r="11" spans="2:13" ht="12.75">
      <c r="B11" t="s">
        <v>4</v>
      </c>
      <c r="M11">
        <v>23328.89</v>
      </c>
    </row>
    <row r="12" spans="2:13" ht="12.75">
      <c r="B12" t="s">
        <v>5</v>
      </c>
      <c r="M12">
        <v>4396.44</v>
      </c>
    </row>
    <row r="13" spans="2:13" ht="12.75">
      <c r="B13" t="s">
        <v>6</v>
      </c>
      <c r="M13">
        <v>748.56</v>
      </c>
    </row>
    <row r="14" spans="2:13" ht="12.75">
      <c r="B14" t="s">
        <v>7</v>
      </c>
      <c r="M14">
        <v>108252.18</v>
      </c>
    </row>
    <row r="15" spans="2:13" ht="12.75">
      <c r="B15" t="s">
        <v>8</v>
      </c>
      <c r="M15">
        <v>37121.09</v>
      </c>
    </row>
    <row r="16" spans="2:13" ht="12.75">
      <c r="B16" t="s">
        <v>9</v>
      </c>
      <c r="M16">
        <v>50874.19</v>
      </c>
    </row>
    <row r="17" spans="2:13" ht="12.75">
      <c r="B17" s="2" t="s">
        <v>10</v>
      </c>
      <c r="M17" s="2">
        <f>SUM(M10:M16)</f>
        <v>232562.03999999998</v>
      </c>
    </row>
    <row r="18" ht="12.75">
      <c r="B18" t="s">
        <v>11</v>
      </c>
    </row>
    <row r="20" spans="2:13" ht="12.75">
      <c r="B20" t="s">
        <v>13</v>
      </c>
      <c r="M20" s="2">
        <f>M6+M17-M18</f>
        <v>246748.24999999997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50874.19</v>
      </c>
    </row>
    <row r="26" spans="2:13" ht="12.75">
      <c r="B26" s="2" t="s">
        <v>16</v>
      </c>
      <c r="M26" s="2">
        <f>SUM(M28:M39)</f>
        <v>50620.14</v>
      </c>
    </row>
    <row r="27" ht="12.75">
      <c r="B27" t="s">
        <v>40</v>
      </c>
    </row>
    <row r="28" spans="2:13" ht="12.75">
      <c r="B28" t="s">
        <v>17</v>
      </c>
      <c r="M28">
        <v>8993.52</v>
      </c>
    </row>
    <row r="29" spans="2:13" ht="12.75">
      <c r="B29" t="s">
        <v>18</v>
      </c>
      <c r="M29">
        <v>1228.92</v>
      </c>
    </row>
    <row r="30" spans="2:13" ht="12.75">
      <c r="B30" t="s">
        <v>19</v>
      </c>
      <c r="M30">
        <v>8546.64</v>
      </c>
    </row>
    <row r="31" spans="2:13" ht="12.75">
      <c r="B31" t="s">
        <v>96</v>
      </c>
      <c r="M31">
        <v>3016.44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5195.04</v>
      </c>
    </row>
    <row r="34" spans="2:13" ht="12.75">
      <c r="B34" t="s">
        <v>22</v>
      </c>
      <c r="M34">
        <v>1228.92</v>
      </c>
    </row>
    <row r="35" spans="2:13" ht="12.75">
      <c r="B35" t="s">
        <v>23</v>
      </c>
      <c r="M35">
        <v>8825.88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SUM(M42:M48)</f>
        <v>13584.779999999999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4608.48</v>
      </c>
    </row>
    <row r="43" spans="2:13" ht="12.75">
      <c r="B43" t="s">
        <v>426</v>
      </c>
      <c r="D43" t="s">
        <v>717</v>
      </c>
      <c r="I43">
        <v>1653.85</v>
      </c>
      <c r="M43">
        <f>I43+K43</f>
        <v>1653.85</v>
      </c>
    </row>
    <row r="44" spans="2:13" ht="12.75">
      <c r="B44" t="s">
        <v>27</v>
      </c>
      <c r="I44">
        <v>103.53</v>
      </c>
      <c r="M44">
        <f>I44+K44+L44</f>
        <v>103.53</v>
      </c>
    </row>
    <row r="45" spans="2:13" ht="12.75">
      <c r="B45" t="s">
        <v>427</v>
      </c>
      <c r="E45" t="s">
        <v>716</v>
      </c>
      <c r="I45">
        <v>1417.59</v>
      </c>
      <c r="M45">
        <f>I45+K45</f>
        <v>1417.59</v>
      </c>
    </row>
    <row r="46" spans="2:13" ht="12.75">
      <c r="B46" s="7" t="s">
        <v>407</v>
      </c>
      <c r="C46" s="12"/>
      <c r="M46" s="8">
        <v>2385</v>
      </c>
    </row>
    <row r="47" spans="2:13" ht="12.75">
      <c r="B47" t="s">
        <v>95</v>
      </c>
      <c r="D47" t="s">
        <v>715</v>
      </c>
      <c r="I47">
        <v>1417.59</v>
      </c>
      <c r="K47">
        <v>108.62</v>
      </c>
      <c r="M47">
        <f>I47+K47</f>
        <v>1526.21</v>
      </c>
    </row>
    <row r="48" spans="2:13" ht="12.75">
      <c r="B48" t="s">
        <v>428</v>
      </c>
      <c r="E48" t="s">
        <v>572</v>
      </c>
      <c r="I48">
        <v>945.06</v>
      </c>
      <c r="K48">
        <f>I48+J48</f>
        <v>945.06</v>
      </c>
      <c r="M48">
        <f>I48+K48</f>
        <v>1890.12</v>
      </c>
    </row>
    <row r="49" spans="2:13" ht="12.75">
      <c r="B49" s="12" t="s">
        <v>39</v>
      </c>
      <c r="C49" s="12"/>
      <c r="D49" s="12"/>
      <c r="M49" s="2">
        <f>M24-M26</f>
        <v>254.0500000000029</v>
      </c>
    </row>
    <row r="50" spans="2:13" ht="12.75">
      <c r="B50" t="s">
        <v>35</v>
      </c>
      <c r="E50" s="2"/>
      <c r="M50" s="2">
        <v>25883.79</v>
      </c>
    </row>
    <row r="52" spans="2:6" ht="12.75">
      <c r="B52" t="s">
        <v>605</v>
      </c>
      <c r="F52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M58"/>
  <sheetViews>
    <sheetView workbookViewId="0" topLeftCell="A40">
      <selection activeCell="Q42" sqref="Q42:R42"/>
    </sheetView>
  </sheetViews>
  <sheetFormatPr defaultColWidth="9.00390625" defaultRowHeight="12.75"/>
  <cols>
    <col min="8" max="8" width="10.125" style="0" customWidth="1"/>
    <col min="9" max="9" width="9.875" style="0" hidden="1" customWidth="1"/>
    <col min="10" max="10" width="8.25390625" style="0" hidden="1" customWidth="1"/>
    <col min="11" max="11" width="12.00390625" style="0" hidden="1" customWidth="1"/>
    <col min="12" max="12" width="19.003906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417</v>
      </c>
    </row>
    <row r="5" ht="12.75">
      <c r="D5" s="3" t="s">
        <v>36</v>
      </c>
    </row>
    <row r="6" spans="2:13" ht="12.75">
      <c r="B6" t="s">
        <v>12</v>
      </c>
      <c r="M6" s="2">
        <v>93699.22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18363.16</v>
      </c>
    </row>
    <row r="11" spans="2:13" ht="12.75">
      <c r="B11" t="s">
        <v>4</v>
      </c>
      <c r="M11">
        <v>56128.32</v>
      </c>
    </row>
    <row r="12" spans="2:13" ht="12.75">
      <c r="B12" t="s">
        <v>5</v>
      </c>
      <c r="M12">
        <v>8245.48</v>
      </c>
    </row>
    <row r="13" spans="2:13" ht="12.75">
      <c r="B13" t="s">
        <v>6</v>
      </c>
      <c r="M13">
        <v>863.12</v>
      </c>
    </row>
    <row r="14" spans="2:13" ht="12.75">
      <c r="B14" t="s">
        <v>7</v>
      </c>
      <c r="M14">
        <v>337609.6</v>
      </c>
    </row>
    <row r="15" spans="2:13" ht="12.75">
      <c r="B15" t="s">
        <v>8</v>
      </c>
      <c r="M15">
        <v>85078.01</v>
      </c>
    </row>
    <row r="16" spans="2:13" ht="12.75">
      <c r="B16" t="s">
        <v>9</v>
      </c>
      <c r="M16">
        <v>158157.53</v>
      </c>
    </row>
    <row r="17" spans="2:13" ht="12.75">
      <c r="B17" s="2" t="s">
        <v>10</v>
      </c>
      <c r="M17" s="2">
        <f>SUM(M10:M16)</f>
        <v>664445.22</v>
      </c>
    </row>
    <row r="18" spans="2:13" ht="12.75">
      <c r="B18" t="s">
        <v>11</v>
      </c>
      <c r="M18">
        <v>712192.69</v>
      </c>
    </row>
    <row r="20" spans="2:13" ht="12.75">
      <c r="B20" t="s">
        <v>13</v>
      </c>
      <c r="M20" s="2">
        <f>M6+M17-M18</f>
        <v>45951.75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158157.53</v>
      </c>
    </row>
    <row r="26" spans="2:13" ht="12.75">
      <c r="B26" s="2" t="s">
        <v>16</v>
      </c>
      <c r="M26" s="2">
        <f>SUM(M28:M39)</f>
        <v>140457.38</v>
      </c>
    </row>
    <row r="27" ht="12.75">
      <c r="B27" t="s">
        <v>40</v>
      </c>
    </row>
    <row r="28" spans="2:13" ht="12.75">
      <c r="B28" t="s">
        <v>17</v>
      </c>
      <c r="M28">
        <v>24975.6</v>
      </c>
    </row>
    <row r="29" spans="2:13" ht="12.75">
      <c r="B29" t="s">
        <v>18</v>
      </c>
      <c r="M29">
        <v>3412.8</v>
      </c>
    </row>
    <row r="30" spans="2:13" ht="12.75">
      <c r="B30" t="s">
        <v>19</v>
      </c>
      <c r="M30">
        <v>23734.56</v>
      </c>
    </row>
    <row r="31" spans="2:13" ht="12.75">
      <c r="B31" t="s">
        <v>96</v>
      </c>
      <c r="M31">
        <v>8376.84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14426.88</v>
      </c>
    </row>
    <row r="34" spans="2:13" ht="12.75">
      <c r="B34" t="s">
        <v>22</v>
      </c>
      <c r="M34">
        <v>3412.8</v>
      </c>
    </row>
    <row r="35" spans="2:13" ht="12.75">
      <c r="B35" t="s">
        <v>23</v>
      </c>
      <c r="M35">
        <v>24501.12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SUM(M42:M54)</f>
        <v>37616.780000000006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12798</v>
      </c>
    </row>
    <row r="43" spans="2:13" ht="12.75">
      <c r="B43" t="s">
        <v>117</v>
      </c>
      <c r="I43">
        <v>208.57</v>
      </c>
      <c r="J43">
        <v>35.01</v>
      </c>
      <c r="M43">
        <f>I43+J43</f>
        <v>243.57999999999998</v>
      </c>
    </row>
    <row r="44" spans="2:13" ht="12.75">
      <c r="B44" t="s">
        <v>418</v>
      </c>
      <c r="I44">
        <v>278.09</v>
      </c>
      <c r="J44">
        <v>27.16</v>
      </c>
      <c r="M44">
        <f>I44+J44</f>
        <v>305.25</v>
      </c>
    </row>
    <row r="45" spans="2:13" ht="12.75">
      <c r="B45" t="s">
        <v>189</v>
      </c>
      <c r="I45">
        <v>5448.8</v>
      </c>
      <c r="J45">
        <v>452.21</v>
      </c>
      <c r="M45">
        <f>I45+J45</f>
        <v>5901.01</v>
      </c>
    </row>
    <row r="46" spans="2:13" ht="12.75">
      <c r="B46" t="s">
        <v>111</v>
      </c>
      <c r="I46">
        <v>417.14</v>
      </c>
      <c r="J46">
        <v>132</v>
      </c>
      <c r="M46">
        <f>I46+J46</f>
        <v>549.14</v>
      </c>
    </row>
    <row r="47" spans="2:13" ht="12.75">
      <c r="B47" t="s">
        <v>419</v>
      </c>
      <c r="I47">
        <v>2871.18</v>
      </c>
      <c r="J47">
        <v>367</v>
      </c>
      <c r="M47">
        <f>I47+J47</f>
        <v>3238.18</v>
      </c>
    </row>
    <row r="48" spans="2:13" ht="12.75">
      <c r="B48" t="s">
        <v>378</v>
      </c>
      <c r="I48">
        <v>417.14</v>
      </c>
      <c r="J48">
        <v>85</v>
      </c>
      <c r="M48">
        <f>J48+I48</f>
        <v>502.14</v>
      </c>
    </row>
    <row r="49" spans="2:13" ht="12.75">
      <c r="B49" t="s">
        <v>420</v>
      </c>
      <c r="I49">
        <v>3780.24</v>
      </c>
      <c r="J49">
        <v>2402.63</v>
      </c>
      <c r="M49">
        <f>I49+J49</f>
        <v>6182.87</v>
      </c>
    </row>
    <row r="50" spans="2:13" ht="12.75">
      <c r="B50" t="s">
        <v>421</v>
      </c>
      <c r="I50">
        <v>945.06</v>
      </c>
      <c r="M50">
        <f>I50+K50</f>
        <v>945.06</v>
      </c>
    </row>
    <row r="51" spans="2:13" ht="12.75">
      <c r="B51" s="7" t="s">
        <v>422</v>
      </c>
      <c r="C51" s="12"/>
      <c r="M51" s="8">
        <v>1796</v>
      </c>
    </row>
    <row r="52" spans="2:13" ht="12.75">
      <c r="B52" t="s">
        <v>423</v>
      </c>
      <c r="I52">
        <v>1181.32</v>
      </c>
      <c r="J52">
        <v>638.46</v>
      </c>
      <c r="M52">
        <f>I52+J52</f>
        <v>1819.78</v>
      </c>
    </row>
    <row r="53" spans="2:13" ht="12.75">
      <c r="B53" t="s">
        <v>424</v>
      </c>
      <c r="I53">
        <v>945.06</v>
      </c>
      <c r="J53">
        <v>86.38</v>
      </c>
      <c r="M53">
        <f>I53+J53</f>
        <v>1031.44</v>
      </c>
    </row>
    <row r="54" spans="2:13" ht="12.75">
      <c r="B54" t="s">
        <v>425</v>
      </c>
      <c r="J54">
        <v>1653.86</v>
      </c>
      <c r="K54">
        <v>650.47</v>
      </c>
      <c r="M54">
        <f>J54+K54</f>
        <v>2304.33</v>
      </c>
    </row>
    <row r="55" spans="2:13" ht="12.75">
      <c r="B55" s="12" t="s">
        <v>39</v>
      </c>
      <c r="C55" s="12"/>
      <c r="D55" s="12"/>
      <c r="M55" s="2">
        <f>M24-M26</f>
        <v>17700.149999999994</v>
      </c>
    </row>
    <row r="56" spans="2:13" ht="12.75">
      <c r="B56" t="s">
        <v>35</v>
      </c>
      <c r="E56" s="2"/>
      <c r="M56" s="2">
        <v>42035.05</v>
      </c>
    </row>
    <row r="58" ht="12.75">
      <c r="B58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M61"/>
  <sheetViews>
    <sheetView workbookViewId="0" topLeftCell="A23">
      <selection activeCell="Q43" sqref="Q43"/>
    </sheetView>
  </sheetViews>
  <sheetFormatPr defaultColWidth="9.00390625" defaultRowHeight="12.75"/>
  <cols>
    <col min="8" max="8" width="11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414</v>
      </c>
    </row>
    <row r="5" ht="12.75">
      <c r="D5" s="3" t="s">
        <v>36</v>
      </c>
    </row>
    <row r="6" spans="2:13" ht="12.75">
      <c r="B6" t="s">
        <v>12</v>
      </c>
      <c r="M6" s="2">
        <v>10160.94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6367.84</v>
      </c>
    </row>
    <row r="11" spans="2:13" ht="12.75">
      <c r="B11" t="s">
        <v>4</v>
      </c>
      <c r="M11">
        <v>20170.93</v>
      </c>
    </row>
    <row r="12" spans="2:13" ht="12.75">
      <c r="B12" t="s">
        <v>5</v>
      </c>
      <c r="M12">
        <v>1974.01</v>
      </c>
    </row>
    <row r="13" ht="12.75">
      <c r="B13" t="s">
        <v>6</v>
      </c>
    </row>
    <row r="14" spans="2:13" ht="12.75">
      <c r="B14" t="s">
        <v>7</v>
      </c>
      <c r="M14">
        <v>107771.81</v>
      </c>
    </row>
    <row r="15" spans="2:13" ht="12.75">
      <c r="B15" t="s">
        <v>8</v>
      </c>
      <c r="M15">
        <v>35724.29</v>
      </c>
    </row>
    <row r="16" spans="2:13" ht="12.75">
      <c r="B16" t="s">
        <v>9</v>
      </c>
      <c r="M16">
        <v>50592.02</v>
      </c>
    </row>
    <row r="17" spans="2:13" ht="12.75">
      <c r="B17" s="2" t="s">
        <v>10</v>
      </c>
      <c r="M17" s="2">
        <f>SUM(M10:M16)</f>
        <v>222600.9</v>
      </c>
    </row>
    <row r="18" spans="2:13" ht="12.75">
      <c r="B18" t="s">
        <v>11</v>
      </c>
      <c r="M18">
        <v>219416.57</v>
      </c>
    </row>
    <row r="20" spans="2:13" ht="12.75">
      <c r="B20" t="s">
        <v>13</v>
      </c>
      <c r="M20" s="2">
        <f>M6+M17-M18</f>
        <v>13345.26999999999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50592.02</v>
      </c>
    </row>
    <row r="26" spans="2:13" ht="12.75">
      <c r="B26" s="2" t="s">
        <v>16</v>
      </c>
      <c r="M26" s="2">
        <f>SUM(M28:M39)</f>
        <v>69291.93000000001</v>
      </c>
    </row>
    <row r="27" ht="12.75">
      <c r="B27" t="s">
        <v>40</v>
      </c>
    </row>
    <row r="28" spans="2:13" ht="12.75">
      <c r="B28" t="s">
        <v>17</v>
      </c>
      <c r="M28">
        <v>7994.64</v>
      </c>
    </row>
    <row r="29" spans="2:13" ht="12.75">
      <c r="B29" t="s">
        <v>18</v>
      </c>
      <c r="M29">
        <v>1092.48</v>
      </c>
    </row>
    <row r="30" spans="2:13" ht="12.75">
      <c r="B30" t="s">
        <v>19</v>
      </c>
      <c r="M30">
        <v>7597.32</v>
      </c>
    </row>
    <row r="31" spans="2:13" ht="12.75">
      <c r="B31" t="s">
        <v>96</v>
      </c>
      <c r="M31">
        <v>2681.4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4617.96</v>
      </c>
    </row>
    <row r="34" spans="2:13" ht="12.75">
      <c r="B34" t="s">
        <v>22</v>
      </c>
      <c r="M34">
        <v>1092.48</v>
      </c>
    </row>
    <row r="35" spans="2:13" ht="12.75">
      <c r="B35" t="s">
        <v>23</v>
      </c>
      <c r="M35">
        <v>7845.6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SUM(M42:M46)</f>
        <v>36370.05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4096.62</v>
      </c>
    </row>
    <row r="43" spans="2:13" ht="12.75">
      <c r="B43" t="s">
        <v>27</v>
      </c>
      <c r="I43">
        <v>103.53</v>
      </c>
      <c r="M43">
        <f>I43+K43+L43</f>
        <v>103.53</v>
      </c>
    </row>
    <row r="44" spans="2:13" ht="12.75">
      <c r="B44" t="s">
        <v>111</v>
      </c>
      <c r="I44">
        <v>208.57</v>
      </c>
      <c r="K44">
        <v>198</v>
      </c>
      <c r="M44">
        <f>I44+K44</f>
        <v>406.57</v>
      </c>
    </row>
    <row r="45" spans="2:13" ht="12.75">
      <c r="B45" t="s">
        <v>413</v>
      </c>
      <c r="I45">
        <v>1417.59</v>
      </c>
      <c r="K45">
        <v>227.74</v>
      </c>
      <c r="M45">
        <f>I45+K45</f>
        <v>1645.33</v>
      </c>
    </row>
    <row r="46" spans="2:13" ht="12.75">
      <c r="B46" s="7" t="s">
        <v>416</v>
      </c>
      <c r="M46" s="8">
        <v>30118</v>
      </c>
    </row>
    <row r="47" spans="2:13" ht="12.75">
      <c r="B47" s="12" t="s">
        <v>39</v>
      </c>
      <c r="C47" s="12"/>
      <c r="D47" s="12"/>
      <c r="M47" s="2">
        <f>M24-M26</f>
        <v>-18699.91000000001</v>
      </c>
    </row>
    <row r="48" spans="2:13" ht="12.75">
      <c r="B48" t="s">
        <v>35</v>
      </c>
      <c r="E48" s="2"/>
      <c r="M48" s="2">
        <v>-7902.48</v>
      </c>
    </row>
    <row r="50" ht="12.75">
      <c r="B50" t="s">
        <v>544</v>
      </c>
    </row>
    <row r="61" ht="12.75">
      <c r="I61" t="s">
        <v>415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M49"/>
  <sheetViews>
    <sheetView workbookViewId="0" topLeftCell="A40">
      <selection activeCell="Q42" sqref="Q42:R42"/>
    </sheetView>
  </sheetViews>
  <sheetFormatPr defaultColWidth="9.00390625" defaultRowHeight="12.75"/>
  <cols>
    <col min="8" max="8" width="10.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412</v>
      </c>
    </row>
    <row r="5" ht="12.75">
      <c r="D5" s="3" t="s">
        <v>36</v>
      </c>
    </row>
    <row r="6" spans="2:13" ht="12.75">
      <c r="B6" t="s">
        <v>12</v>
      </c>
      <c r="M6" s="2">
        <v>48110.17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8993.05</v>
      </c>
    </row>
    <row r="11" spans="2:13" ht="12.75">
      <c r="B11" t="s">
        <v>4</v>
      </c>
      <c r="M11">
        <v>23843.31</v>
      </c>
    </row>
    <row r="12" spans="2:13" ht="12.75">
      <c r="B12" t="s">
        <v>5</v>
      </c>
      <c r="M12">
        <v>8325.56</v>
      </c>
    </row>
    <row r="13" ht="12.75">
      <c r="B13" t="s">
        <v>6</v>
      </c>
    </row>
    <row r="14" spans="2:13" ht="12.75">
      <c r="B14" t="s">
        <v>7</v>
      </c>
      <c r="M14">
        <v>104891.41</v>
      </c>
    </row>
    <row r="15" spans="2:13" ht="12.75">
      <c r="B15" t="s">
        <v>8</v>
      </c>
      <c r="M15">
        <v>28455.3</v>
      </c>
    </row>
    <row r="16" spans="2:13" ht="12.75">
      <c r="B16" t="s">
        <v>9</v>
      </c>
      <c r="M16">
        <v>49479.33</v>
      </c>
    </row>
    <row r="17" spans="2:13" ht="12.75">
      <c r="B17" s="2" t="s">
        <v>10</v>
      </c>
      <c r="M17" s="2">
        <f>SUM(M10:M16)</f>
        <v>223987.96000000002</v>
      </c>
    </row>
    <row r="18" spans="2:13" ht="12.75">
      <c r="B18" t="s">
        <v>11</v>
      </c>
      <c r="M18">
        <v>200873.63</v>
      </c>
    </row>
    <row r="20" spans="2:13" ht="12.75">
      <c r="B20" t="s">
        <v>13</v>
      </c>
      <c r="M20" s="2">
        <f>M6+M17-M18</f>
        <v>71224.5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49479.33</v>
      </c>
    </row>
    <row r="26" spans="2:13" ht="12.75">
      <c r="B26" s="2" t="s">
        <v>16</v>
      </c>
      <c r="M26" s="2">
        <f>SUM(M28:M39)</f>
        <v>32396.269999999997</v>
      </c>
    </row>
    <row r="27" ht="12.75">
      <c r="B27" t="s">
        <v>40</v>
      </c>
    </row>
    <row r="28" spans="2:13" ht="12.75">
      <c r="B28" t="s">
        <v>17</v>
      </c>
      <c r="M28">
        <v>7778.28</v>
      </c>
    </row>
    <row r="29" spans="2:13" ht="12.75">
      <c r="B29" t="s">
        <v>18</v>
      </c>
      <c r="M29">
        <v>2062.84</v>
      </c>
    </row>
    <row r="30" spans="2:13" ht="12.75">
      <c r="B30" t="s">
        <v>19</v>
      </c>
      <c r="M30">
        <v>615.98</v>
      </c>
    </row>
    <row r="31" spans="2:13" ht="12.75">
      <c r="B31" t="s">
        <v>96</v>
      </c>
      <c r="M31">
        <v>2608.8</v>
      </c>
    </row>
    <row r="32" ht="12.75">
      <c r="B32" t="s">
        <v>20</v>
      </c>
    </row>
    <row r="33" spans="2:13" ht="12.75">
      <c r="B33" t="s">
        <v>21</v>
      </c>
      <c r="M33">
        <v>4493.04</v>
      </c>
    </row>
    <row r="34" spans="2:13" ht="12.75">
      <c r="B34" t="s">
        <v>22</v>
      </c>
      <c r="M34">
        <v>1062.84</v>
      </c>
    </row>
    <row r="35" spans="2:13" ht="12.75">
      <c r="B35" t="s">
        <v>23</v>
      </c>
      <c r="M35">
        <v>7633.32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SUM(M42:M45)</f>
        <v>6141.17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3985.74</v>
      </c>
    </row>
    <row r="43" spans="2:13" ht="12.75">
      <c r="B43" t="s">
        <v>27</v>
      </c>
      <c r="I43">
        <v>103.53</v>
      </c>
      <c r="M43">
        <f>I43+K43+L43</f>
        <v>103.53</v>
      </c>
    </row>
    <row r="44" spans="2:13" ht="12.75">
      <c r="B44" t="s">
        <v>111</v>
      </c>
      <c r="I44">
        <v>208.57</v>
      </c>
      <c r="K44">
        <v>198</v>
      </c>
      <c r="M44">
        <f>I44+K44</f>
        <v>406.57</v>
      </c>
    </row>
    <row r="45" spans="2:13" ht="12.75">
      <c r="B45" t="s">
        <v>413</v>
      </c>
      <c r="I45">
        <v>1417.59</v>
      </c>
      <c r="K45">
        <v>227.74</v>
      </c>
      <c r="M45">
        <f>I45+K45</f>
        <v>1645.33</v>
      </c>
    </row>
    <row r="46" spans="2:13" ht="12.75">
      <c r="B46" s="12" t="s">
        <v>39</v>
      </c>
      <c r="C46" s="12"/>
      <c r="D46" s="12"/>
      <c r="M46" s="2">
        <f>M24-M26</f>
        <v>17083.060000000005</v>
      </c>
    </row>
    <row r="47" spans="2:13" ht="12.75">
      <c r="B47" t="s">
        <v>35</v>
      </c>
      <c r="E47" s="2"/>
      <c r="M47" s="2">
        <v>26936.55</v>
      </c>
    </row>
    <row r="49" ht="12.75">
      <c r="B49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O25" sqref="O25"/>
    </sheetView>
  </sheetViews>
  <sheetFormatPr defaultColWidth="9.00390625" defaultRowHeight="12.75"/>
  <cols>
    <col min="1" max="1" width="10.125" style="0" bestFit="1" customWidth="1"/>
    <col min="4" max="4" width="12.00390625" style="0" customWidth="1"/>
    <col min="8" max="8" width="10.00390625" style="0" customWidth="1"/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524</v>
      </c>
    </row>
    <row r="4" ht="12.75">
      <c r="D4" s="3" t="s">
        <v>36</v>
      </c>
    </row>
    <row r="5" spans="2:13" ht="12.75">
      <c r="B5" t="s">
        <v>12</v>
      </c>
      <c r="M5" s="2">
        <v>45425.21</v>
      </c>
    </row>
    <row r="6" ht="8.25" customHeight="1"/>
    <row r="7" spans="2:3" ht="12.75">
      <c r="B7" s="2" t="s">
        <v>2</v>
      </c>
      <c r="C7" s="2"/>
    </row>
    <row r="9" spans="2:13" ht="12.75">
      <c r="B9" t="s">
        <v>3</v>
      </c>
      <c r="M9">
        <v>22166.09</v>
      </c>
    </row>
    <row r="10" spans="2:13" ht="12.75">
      <c r="B10" t="s">
        <v>4</v>
      </c>
      <c r="M10">
        <v>65370.98</v>
      </c>
    </row>
    <row r="11" spans="2:13" ht="12.75">
      <c r="B11" t="s">
        <v>5</v>
      </c>
      <c r="M11">
        <v>13869.12</v>
      </c>
    </row>
    <row r="12" spans="2:13" ht="12.75">
      <c r="B12" t="s">
        <v>6</v>
      </c>
      <c r="M12">
        <v>804</v>
      </c>
    </row>
    <row r="13" spans="2:13" ht="12.75">
      <c r="B13" t="s">
        <v>7</v>
      </c>
      <c r="M13">
        <v>350296.88</v>
      </c>
    </row>
    <row r="14" spans="2:13" ht="12.75">
      <c r="B14" t="s">
        <v>8</v>
      </c>
      <c r="M14">
        <v>98647.62</v>
      </c>
    </row>
    <row r="15" spans="2:13" ht="12.75">
      <c r="B15" t="s">
        <v>9</v>
      </c>
      <c r="M15">
        <v>165131.54</v>
      </c>
    </row>
    <row r="16" spans="2:13" ht="12.75">
      <c r="B16" s="2" t="s">
        <v>10</v>
      </c>
      <c r="M16" s="2">
        <f>SUM(M9:M15)</f>
        <v>716286.23</v>
      </c>
    </row>
    <row r="17" spans="2:13" ht="12.75">
      <c r="B17" t="s">
        <v>11</v>
      </c>
      <c r="M17">
        <v>700659.86</v>
      </c>
    </row>
    <row r="19" spans="2:13" ht="12.75">
      <c r="B19" t="s">
        <v>13</v>
      </c>
      <c r="M19" s="2">
        <f>M5+M16-M17</f>
        <v>61051.57999999996</v>
      </c>
    </row>
    <row r="21" spans="2:4" ht="12.75">
      <c r="B21" s="2" t="s">
        <v>14</v>
      </c>
      <c r="C21" s="2"/>
      <c r="D21" s="2"/>
    </row>
    <row r="23" spans="2:13" ht="12.75">
      <c r="B23" s="2" t="s">
        <v>15</v>
      </c>
      <c r="M23" s="2">
        <f>M15</f>
        <v>165131.54</v>
      </c>
    </row>
    <row r="24" ht="8.25" customHeight="1"/>
    <row r="25" spans="2:13" ht="12.75">
      <c r="B25" s="2" t="s">
        <v>16</v>
      </c>
      <c r="M25" s="2">
        <f>SUM(M27:M38)</f>
        <v>139230.05</v>
      </c>
    </row>
    <row r="26" ht="12.75">
      <c r="B26" t="s">
        <v>40</v>
      </c>
    </row>
    <row r="27" spans="2:13" ht="12.75">
      <c r="B27" t="s">
        <v>17</v>
      </c>
      <c r="M27">
        <v>26088.72</v>
      </c>
    </row>
    <row r="28" spans="2:13" ht="12.75">
      <c r="B28" t="s">
        <v>18</v>
      </c>
      <c r="M28">
        <v>3564.96</v>
      </c>
    </row>
    <row r="29" spans="2:13" ht="12.75">
      <c r="B29" t="s">
        <v>19</v>
      </c>
      <c r="M29">
        <v>24792.48</v>
      </c>
    </row>
    <row r="30" spans="2:13" ht="12.75">
      <c r="B30" t="s">
        <v>96</v>
      </c>
      <c r="M30">
        <v>8750.28</v>
      </c>
    </row>
    <row r="31" spans="2:13" ht="12.75">
      <c r="B31" t="s">
        <v>20</v>
      </c>
      <c r="M31">
        <v>786.6</v>
      </c>
    </row>
    <row r="32" spans="2:13" ht="12.75">
      <c r="B32" t="s">
        <v>21</v>
      </c>
      <c r="M32">
        <v>15069.96</v>
      </c>
    </row>
    <row r="33" spans="2:13" ht="12.75">
      <c r="B33" t="s">
        <v>22</v>
      </c>
      <c r="M33">
        <v>3564.96</v>
      </c>
    </row>
    <row r="34" spans="2:13" ht="12.75">
      <c r="B34" t="s">
        <v>23</v>
      </c>
      <c r="M34">
        <v>25602.6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SUM(M41:M52)</f>
        <v>31009.49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611</v>
      </c>
      <c r="M41">
        <v>13368.48</v>
      </c>
    </row>
    <row r="42" spans="1:13" ht="12.75">
      <c r="A42" s="30">
        <v>40569</v>
      </c>
      <c r="B42" s="12" t="s">
        <v>525</v>
      </c>
      <c r="C42" s="12"/>
      <c r="D42" s="12"/>
      <c r="I42" s="12">
        <v>208.57</v>
      </c>
      <c r="J42" s="12"/>
      <c r="K42" s="12"/>
      <c r="L42" s="12"/>
      <c r="M42" s="12">
        <f>I42+K42</f>
        <v>208.57</v>
      </c>
    </row>
    <row r="43" spans="1:13" ht="12.75">
      <c r="A43" s="30">
        <v>40582</v>
      </c>
      <c r="B43" s="12" t="s">
        <v>526</v>
      </c>
      <c r="C43" s="12"/>
      <c r="D43" s="12"/>
      <c r="I43" s="12">
        <v>1251.42</v>
      </c>
      <c r="J43" s="12"/>
      <c r="K43" s="12"/>
      <c r="L43" s="12"/>
      <c r="M43" s="12">
        <f>I43+K43</f>
        <v>1251.42</v>
      </c>
    </row>
    <row r="44" spans="1:13" ht="12.75">
      <c r="A44" s="30">
        <v>40624</v>
      </c>
      <c r="B44" s="12" t="s">
        <v>607</v>
      </c>
      <c r="C44" s="12"/>
      <c r="D44" s="12"/>
      <c r="I44" s="12">
        <v>1251.42</v>
      </c>
      <c r="J44" s="12"/>
      <c r="K44" s="12"/>
      <c r="L44" s="12"/>
      <c r="M44" s="12">
        <f>I44+K44+L44</f>
        <v>1251.42</v>
      </c>
    </row>
    <row r="45" spans="1:13" ht="12.75">
      <c r="A45" s="30">
        <v>40544</v>
      </c>
      <c r="B45" s="12" t="s">
        <v>608</v>
      </c>
      <c r="C45" s="12"/>
      <c r="D45" s="12"/>
      <c r="I45" s="12">
        <v>310.59</v>
      </c>
      <c r="J45" s="12"/>
      <c r="K45" s="12"/>
      <c r="L45" s="12"/>
      <c r="M45" s="12">
        <f>I45+K45+L45</f>
        <v>310.59</v>
      </c>
    </row>
    <row r="46" spans="1:13" ht="15">
      <c r="A46" s="31">
        <v>40634</v>
      </c>
      <c r="B46" s="25" t="s">
        <v>75</v>
      </c>
      <c r="C46" s="26"/>
      <c r="D46" s="26"/>
      <c r="I46" s="12"/>
      <c r="J46" s="12"/>
      <c r="K46" s="12"/>
      <c r="L46" s="12"/>
      <c r="M46" s="1">
        <v>283</v>
      </c>
    </row>
    <row r="47" spans="1:13" ht="12.75">
      <c r="A47" s="30">
        <v>40640</v>
      </c>
      <c r="B47" s="12" t="s">
        <v>527</v>
      </c>
      <c r="C47" s="12"/>
      <c r="D47" s="12" t="s">
        <v>603</v>
      </c>
      <c r="I47" s="12">
        <v>945.06</v>
      </c>
      <c r="J47" s="12"/>
      <c r="K47" s="12">
        <v>151.36</v>
      </c>
      <c r="L47" s="12"/>
      <c r="M47" s="12">
        <f>I47+K47</f>
        <v>1096.42</v>
      </c>
    </row>
    <row r="48" spans="1:13" ht="12.75">
      <c r="A48" s="30">
        <v>40767</v>
      </c>
      <c r="B48" s="12" t="s">
        <v>528</v>
      </c>
      <c r="C48" s="12"/>
      <c r="D48" s="12"/>
      <c r="E48" t="s">
        <v>604</v>
      </c>
      <c r="I48" s="12">
        <v>945.06</v>
      </c>
      <c r="J48" s="12"/>
      <c r="K48" s="12">
        <v>208.57</v>
      </c>
      <c r="L48" s="12"/>
      <c r="M48" s="12">
        <f>I48+K48</f>
        <v>1153.6299999999999</v>
      </c>
    </row>
    <row r="49" spans="1:13" ht="12.75">
      <c r="A49" s="30">
        <v>40781</v>
      </c>
      <c r="B49" s="12" t="s">
        <v>209</v>
      </c>
      <c r="C49" s="12"/>
      <c r="D49" s="12"/>
      <c r="E49" t="s">
        <v>604</v>
      </c>
      <c r="I49" s="12">
        <v>1890.12</v>
      </c>
      <c r="J49" s="12"/>
      <c r="K49" s="12">
        <v>194.16</v>
      </c>
      <c r="L49" s="12"/>
      <c r="M49" s="12">
        <f>I49+K49</f>
        <v>2084.2799999999997</v>
      </c>
    </row>
    <row r="50" spans="1:13" ht="12.75">
      <c r="A50" s="30">
        <v>40798</v>
      </c>
      <c r="B50" s="12" t="s">
        <v>331</v>
      </c>
      <c r="C50" s="12"/>
      <c r="D50" s="12" t="s">
        <v>602</v>
      </c>
      <c r="I50" s="12">
        <v>945.06</v>
      </c>
      <c r="J50" s="12"/>
      <c r="K50" s="12"/>
      <c r="L50" s="12"/>
      <c r="M50" s="12">
        <f>I50+K50</f>
        <v>945.06</v>
      </c>
    </row>
    <row r="51" spans="1:13" ht="15">
      <c r="A51" s="31">
        <v>40787</v>
      </c>
      <c r="B51" s="25" t="s">
        <v>529</v>
      </c>
      <c r="C51" s="26"/>
      <c r="D51" s="26"/>
      <c r="E51" t="s">
        <v>609</v>
      </c>
      <c r="I51" s="12"/>
      <c r="J51" s="12"/>
      <c r="K51" s="12"/>
      <c r="L51" s="12"/>
      <c r="M51" s="8">
        <v>7211</v>
      </c>
    </row>
    <row r="52" spans="1:15" ht="12.75">
      <c r="A52" s="30">
        <v>40862</v>
      </c>
      <c r="B52" s="12" t="s">
        <v>530</v>
      </c>
      <c r="C52" s="12"/>
      <c r="D52" s="12"/>
      <c r="E52" t="s">
        <v>610</v>
      </c>
      <c r="I52" s="12"/>
      <c r="J52" s="12">
        <v>1417.59</v>
      </c>
      <c r="K52" s="12">
        <v>428.03</v>
      </c>
      <c r="L52" s="12"/>
      <c r="M52" s="12">
        <f>J52+K52</f>
        <v>1845.62</v>
      </c>
      <c r="O52">
        <f>SUM(M42:M52)</f>
        <v>17641.01</v>
      </c>
    </row>
    <row r="53" spans="2:13" ht="12.75">
      <c r="B53" s="12" t="s">
        <v>39</v>
      </c>
      <c r="C53" s="12"/>
      <c r="D53" s="12"/>
      <c r="M53" s="2">
        <f>M23-M25</f>
        <v>25901.49000000002</v>
      </c>
    </row>
    <row r="54" spans="2:13" ht="12.75">
      <c r="B54" t="s">
        <v>35</v>
      </c>
      <c r="E54" s="2"/>
      <c r="M54" s="2">
        <v>29971.6</v>
      </c>
    </row>
    <row r="55" ht="15.75" customHeight="1"/>
    <row r="56" spans="2:6" ht="12.75">
      <c r="B56" t="s">
        <v>605</v>
      </c>
      <c r="F56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M51"/>
  <sheetViews>
    <sheetView workbookViewId="0" topLeftCell="A29">
      <selection activeCell="Q42" sqref="Q42:R42"/>
    </sheetView>
  </sheetViews>
  <sheetFormatPr defaultColWidth="9.00390625" defaultRowHeight="12.75"/>
  <cols>
    <col min="8" max="8" width="10.3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408</v>
      </c>
    </row>
    <row r="5" ht="12.75">
      <c r="D5" s="3" t="s">
        <v>36</v>
      </c>
    </row>
    <row r="6" spans="2:13" ht="12.75">
      <c r="B6" t="s">
        <v>12</v>
      </c>
      <c r="M6" s="2">
        <v>18664.12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6290.33</v>
      </c>
    </row>
    <row r="11" spans="2:13" ht="12.75">
      <c r="B11" t="s">
        <v>4</v>
      </c>
      <c r="M11">
        <v>18119</v>
      </c>
    </row>
    <row r="12" spans="2:13" ht="12.75">
      <c r="B12" t="s">
        <v>5</v>
      </c>
      <c r="M12">
        <v>3333.08</v>
      </c>
    </row>
    <row r="13" spans="2:13" ht="12.75">
      <c r="B13" t="s">
        <v>6</v>
      </c>
      <c r="M13">
        <v>782.4</v>
      </c>
    </row>
    <row r="14" spans="2:13" ht="12.75">
      <c r="B14" t="s">
        <v>7</v>
      </c>
      <c r="M14">
        <v>108186.57</v>
      </c>
    </row>
    <row r="15" spans="2:13" ht="12.75">
      <c r="B15" t="s">
        <v>8</v>
      </c>
      <c r="M15">
        <v>26993.23</v>
      </c>
    </row>
    <row r="16" spans="2:13" ht="12.75">
      <c r="B16" t="s">
        <v>9</v>
      </c>
      <c r="M16">
        <v>51027.73</v>
      </c>
    </row>
    <row r="17" spans="2:13" ht="12.75">
      <c r="B17" s="2" t="s">
        <v>10</v>
      </c>
      <c r="M17" s="2">
        <f>SUM(M10:M16)</f>
        <v>214732.34000000003</v>
      </c>
    </row>
    <row r="18" spans="2:13" ht="12.75">
      <c r="B18" t="s">
        <v>11</v>
      </c>
      <c r="M18">
        <v>211432.83</v>
      </c>
    </row>
    <row r="20" spans="2:13" ht="12.75">
      <c r="B20" t="s">
        <v>13</v>
      </c>
      <c r="M20" s="2">
        <f>M6+M17-M18</f>
        <v>21963.630000000034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51027.73</v>
      </c>
    </row>
    <row r="26" spans="2:13" ht="12.75">
      <c r="B26" s="2" t="s">
        <v>16</v>
      </c>
      <c r="M26" s="2">
        <f>SUM(M28:M39)</f>
        <v>56661.03</v>
      </c>
    </row>
    <row r="27" ht="12.75">
      <c r="B27" t="s">
        <v>40</v>
      </c>
    </row>
    <row r="28" spans="2:13" ht="12.75">
      <c r="B28" t="s">
        <v>17</v>
      </c>
      <c r="M28">
        <v>8024.76</v>
      </c>
    </row>
    <row r="29" spans="2:13" ht="12.75">
      <c r="B29" t="s">
        <v>18</v>
      </c>
      <c r="M29">
        <v>1096.55</v>
      </c>
    </row>
    <row r="30" spans="2:13" ht="12.75">
      <c r="B30" t="s">
        <v>19</v>
      </c>
      <c r="M30">
        <v>7625</v>
      </c>
    </row>
    <row r="31" spans="2:13" ht="12.75">
      <c r="B31" t="s">
        <v>96</v>
      </c>
      <c r="M31">
        <v>2691.48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4635.36</v>
      </c>
    </row>
    <row r="34" spans="2:13" ht="12.75">
      <c r="B34" t="s">
        <v>22</v>
      </c>
      <c r="M34">
        <v>1096.56</v>
      </c>
    </row>
    <row r="35" spans="2:13" ht="12.75">
      <c r="B35" t="s">
        <v>23</v>
      </c>
      <c r="M35">
        <v>7875.24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SUM(M42:M47)</f>
        <v>23616.08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4112.04</v>
      </c>
    </row>
    <row r="43" spans="2:13" ht="12.75">
      <c r="B43" t="s">
        <v>409</v>
      </c>
      <c r="I43">
        <v>13732</v>
      </c>
      <c r="M43">
        <v>13732</v>
      </c>
    </row>
    <row r="44" spans="2:13" ht="12.75">
      <c r="B44" t="s">
        <v>410</v>
      </c>
      <c r="I44">
        <v>3780.24</v>
      </c>
      <c r="K44">
        <v>476.09</v>
      </c>
      <c r="M44">
        <f>I44+K44+L44</f>
        <v>4256.33</v>
      </c>
    </row>
    <row r="45" spans="2:13" ht="12.75">
      <c r="B45" t="s">
        <v>27</v>
      </c>
      <c r="I45">
        <v>103.53</v>
      </c>
      <c r="M45">
        <f>I45+K45+L45</f>
        <v>103.53</v>
      </c>
    </row>
    <row r="46" spans="2:13" ht="12.75">
      <c r="B46" t="s">
        <v>28</v>
      </c>
      <c r="I46">
        <v>208.57</v>
      </c>
      <c r="K46">
        <v>21.61</v>
      </c>
      <c r="M46">
        <f>I46+K46</f>
        <v>230.18</v>
      </c>
    </row>
    <row r="47" spans="2:13" ht="12.75">
      <c r="B47" s="7" t="s">
        <v>411</v>
      </c>
      <c r="C47" s="12"/>
      <c r="D47" s="12"/>
      <c r="E47" s="12"/>
      <c r="I47" s="8">
        <v>1182</v>
      </c>
      <c r="J47" s="12"/>
      <c r="K47" s="12"/>
      <c r="L47" s="12"/>
      <c r="M47" s="8">
        <v>1182</v>
      </c>
    </row>
    <row r="48" spans="2:13" ht="12.75">
      <c r="B48" s="12" t="s">
        <v>39</v>
      </c>
      <c r="C48" s="12"/>
      <c r="D48" s="12"/>
      <c r="M48" s="2">
        <f>M24-M26</f>
        <v>-5633.299999999996</v>
      </c>
    </row>
    <row r="49" spans="2:13" ht="12.75">
      <c r="B49" t="s">
        <v>35</v>
      </c>
      <c r="E49" s="2"/>
      <c r="M49" s="2">
        <v>10050.83</v>
      </c>
    </row>
    <row r="51" ht="12.75">
      <c r="B51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M51"/>
  <sheetViews>
    <sheetView workbookViewId="0" topLeftCell="A29">
      <selection activeCell="Q42" sqref="Q42:R42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404</v>
      </c>
    </row>
    <row r="5" ht="12.75">
      <c r="D5" s="3" t="s">
        <v>36</v>
      </c>
    </row>
    <row r="6" spans="2:13" ht="12.75">
      <c r="B6" t="s">
        <v>12</v>
      </c>
      <c r="M6" s="2">
        <v>42996.22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5120.61</v>
      </c>
    </row>
    <row r="11" spans="2:13" ht="12.75">
      <c r="B11" t="s">
        <v>4</v>
      </c>
      <c r="M11">
        <v>15471.55</v>
      </c>
    </row>
    <row r="12" spans="2:13" ht="12.75">
      <c r="B12" t="s">
        <v>5</v>
      </c>
      <c r="M12">
        <v>2854.35</v>
      </c>
    </row>
    <row r="13" spans="2:13" ht="12.75">
      <c r="B13" t="s">
        <v>6</v>
      </c>
      <c r="M13">
        <v>754.32</v>
      </c>
    </row>
    <row r="14" spans="2:13" ht="12.75">
      <c r="B14" t="s">
        <v>7</v>
      </c>
      <c r="M14">
        <v>104802.27</v>
      </c>
    </row>
    <row r="15" spans="2:13" ht="12.75">
      <c r="B15" t="s">
        <v>8</v>
      </c>
      <c r="M15">
        <v>27011.28</v>
      </c>
    </row>
    <row r="16" spans="2:13" ht="12.75">
      <c r="B16" t="s">
        <v>9</v>
      </c>
      <c r="M16">
        <v>49152.03</v>
      </c>
    </row>
    <row r="17" spans="2:13" ht="12.75">
      <c r="B17" s="2" t="s">
        <v>10</v>
      </c>
      <c r="M17" s="2">
        <f>SUM(M10:M16)</f>
        <v>205166.41</v>
      </c>
    </row>
    <row r="18" spans="2:13" ht="12.75">
      <c r="B18" t="s">
        <v>11</v>
      </c>
      <c r="M18">
        <v>216105.88</v>
      </c>
    </row>
    <row r="20" spans="2:13" ht="12.75">
      <c r="B20" t="s">
        <v>13</v>
      </c>
      <c r="M20" s="2">
        <f>M6+M17-M18</f>
        <v>32056.75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49152.03</v>
      </c>
    </row>
    <row r="26" spans="2:13" ht="12.75">
      <c r="B26" s="2" t="s">
        <v>16</v>
      </c>
      <c r="M26" s="2">
        <f>SUM(M28:M39)</f>
        <v>45434.51</v>
      </c>
    </row>
    <row r="27" ht="12.75">
      <c r="B27" t="s">
        <v>40</v>
      </c>
    </row>
    <row r="28" spans="2:13" ht="12.75">
      <c r="B28" t="s">
        <v>17</v>
      </c>
      <c r="M28">
        <v>7774.32</v>
      </c>
    </row>
    <row r="29" spans="2:13" ht="12.75">
      <c r="B29" t="s">
        <v>18</v>
      </c>
      <c r="M29">
        <v>1062.36</v>
      </c>
    </row>
    <row r="30" spans="2:13" ht="12.75">
      <c r="B30" t="s">
        <v>19</v>
      </c>
      <c r="M30">
        <v>7388.04</v>
      </c>
    </row>
    <row r="31" spans="2:13" ht="12.75">
      <c r="B31" t="s">
        <v>96</v>
      </c>
      <c r="M31">
        <v>2607.6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4490.76</v>
      </c>
    </row>
    <row r="34" spans="2:13" ht="12.75">
      <c r="B34" t="s">
        <v>22</v>
      </c>
      <c r="M34">
        <v>1062.36</v>
      </c>
    </row>
    <row r="35" spans="2:13" ht="12.75">
      <c r="B35" t="s">
        <v>23</v>
      </c>
      <c r="M35">
        <v>7629.48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SUM(M42:M47)</f>
        <v>13419.59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3983.76</v>
      </c>
    </row>
    <row r="43" spans="2:13" ht="12.75">
      <c r="B43" t="s">
        <v>405</v>
      </c>
      <c r="I43">
        <v>1890.12</v>
      </c>
      <c r="M43">
        <f>I43+K43</f>
        <v>1890.12</v>
      </c>
    </row>
    <row r="44" spans="2:13" ht="12.75">
      <c r="B44" t="s">
        <v>27</v>
      </c>
      <c r="I44">
        <v>103.53</v>
      </c>
      <c r="M44">
        <f>I44+K44+L44</f>
        <v>103.53</v>
      </c>
    </row>
    <row r="45" spans="2:13" ht="12.75">
      <c r="B45" t="s">
        <v>406</v>
      </c>
      <c r="I45">
        <v>1890.12</v>
      </c>
      <c r="M45">
        <f>I45+K45</f>
        <v>1890.12</v>
      </c>
    </row>
    <row r="46" spans="2:13" ht="12.75">
      <c r="B46" t="s">
        <v>406</v>
      </c>
      <c r="I46">
        <v>945.06</v>
      </c>
      <c r="M46">
        <f>I46+K46</f>
        <v>945.06</v>
      </c>
    </row>
    <row r="47" spans="2:13" ht="15">
      <c r="B47" s="25" t="s">
        <v>407</v>
      </c>
      <c r="C47" s="27"/>
      <c r="D47" s="27"/>
      <c r="E47" s="27"/>
      <c r="M47" s="8">
        <v>4607</v>
      </c>
    </row>
    <row r="48" spans="2:13" ht="12.75">
      <c r="B48" s="12" t="s">
        <v>39</v>
      </c>
      <c r="C48" s="12"/>
      <c r="D48" s="12"/>
      <c r="M48" s="2">
        <f>M24-M26</f>
        <v>3717.519999999997</v>
      </c>
    </row>
    <row r="49" spans="2:13" ht="12.75">
      <c r="B49" t="s">
        <v>35</v>
      </c>
      <c r="E49" s="2"/>
      <c r="M49" s="2">
        <v>-1159.96</v>
      </c>
    </row>
    <row r="51" ht="12.75">
      <c r="B51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M41"/>
  <sheetViews>
    <sheetView workbookViewId="0" topLeftCell="A18">
      <selection activeCell="N40" sqref="N40"/>
    </sheetView>
  </sheetViews>
  <sheetFormatPr defaultColWidth="9.00390625" defaultRowHeight="12.75"/>
  <cols>
    <col min="8" max="8" width="9.8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624</v>
      </c>
    </row>
    <row r="5" ht="12.75">
      <c r="D5" s="3" t="s">
        <v>36</v>
      </c>
    </row>
    <row r="6" spans="2:13" ht="12.75">
      <c r="B6" t="s">
        <v>12</v>
      </c>
      <c r="M6" s="2">
        <v>28250.61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1445.86</v>
      </c>
    </row>
    <row r="11" spans="2:13" ht="12.75">
      <c r="B11" t="s">
        <v>6</v>
      </c>
      <c r="M11">
        <v>150.3</v>
      </c>
    </row>
    <row r="12" spans="2:13" ht="12.75">
      <c r="B12" t="s">
        <v>7</v>
      </c>
      <c r="M12">
        <v>25180.44</v>
      </c>
    </row>
    <row r="13" spans="2:13" ht="12.75">
      <c r="B13" t="s">
        <v>9</v>
      </c>
      <c r="M13">
        <v>5183.64</v>
      </c>
    </row>
    <row r="14" spans="2:13" ht="12.75">
      <c r="B14" s="2" t="s">
        <v>10</v>
      </c>
      <c r="M14" s="2">
        <f>SUM(M10:M13)</f>
        <v>31960.239999999998</v>
      </c>
    </row>
    <row r="15" spans="2:13" ht="12.75">
      <c r="B15" t="s">
        <v>11</v>
      </c>
      <c r="M15">
        <v>16285.75</v>
      </c>
    </row>
    <row r="17" spans="2:13" ht="12.75">
      <c r="B17" t="s">
        <v>13</v>
      </c>
      <c r="M17" s="2">
        <f>M6+M14-M15</f>
        <v>43925.1</v>
      </c>
    </row>
    <row r="19" spans="2:4" ht="12.75">
      <c r="B19" s="2" t="s">
        <v>14</v>
      </c>
      <c r="C19" s="2"/>
      <c r="D19" s="2"/>
    </row>
    <row r="21" spans="2:13" ht="12.75">
      <c r="B21" s="2" t="s">
        <v>15</v>
      </c>
      <c r="M21" s="2">
        <f>M13</f>
        <v>5183.64</v>
      </c>
    </row>
    <row r="23" spans="2:13" ht="12.75">
      <c r="B23" s="2" t="s">
        <v>16</v>
      </c>
      <c r="M23" s="2">
        <f>SUM(M25:M34)</f>
        <v>4055.5200000000004</v>
      </c>
    </row>
    <row r="24" ht="12.75">
      <c r="B24" t="s">
        <v>40</v>
      </c>
    </row>
    <row r="25" spans="2:13" ht="12.75">
      <c r="B25" t="s">
        <v>17</v>
      </c>
      <c r="M25">
        <v>933.24</v>
      </c>
    </row>
    <row r="26" ht="12.75">
      <c r="B26" t="s">
        <v>18</v>
      </c>
    </row>
    <row r="27" ht="12.75">
      <c r="B27" t="s">
        <v>20</v>
      </c>
    </row>
    <row r="28" spans="2:13" ht="12.75">
      <c r="B28" t="s">
        <v>21</v>
      </c>
      <c r="M28">
        <v>806.04</v>
      </c>
    </row>
    <row r="29" ht="12.75">
      <c r="B29" t="s">
        <v>22</v>
      </c>
    </row>
    <row r="30" spans="2:13" ht="12.75">
      <c r="B30" t="s">
        <v>23</v>
      </c>
      <c r="M30">
        <v>1340.52</v>
      </c>
    </row>
    <row r="31" ht="12.75">
      <c r="B31" t="s">
        <v>24</v>
      </c>
    </row>
    <row r="32" ht="12.75">
      <c r="B32" t="s">
        <v>25</v>
      </c>
    </row>
    <row r="33" ht="12.75">
      <c r="B33" t="s">
        <v>32</v>
      </c>
    </row>
    <row r="34" spans="2:13" ht="12.75">
      <c r="B34" t="s">
        <v>33</v>
      </c>
      <c r="M34" s="2">
        <f>SUM(M37:M37)</f>
        <v>975.72</v>
      </c>
    </row>
    <row r="35" ht="12.75">
      <c r="B35" t="s">
        <v>31</v>
      </c>
    </row>
    <row r="36" ht="12.75">
      <c r="B36" t="s">
        <v>37</v>
      </c>
    </row>
    <row r="37" spans="2:13" ht="12.75">
      <c r="B37" t="s">
        <v>611</v>
      </c>
      <c r="M37">
        <v>975.72</v>
      </c>
    </row>
    <row r="38" spans="2:13" ht="12.75">
      <c r="B38" s="12" t="s">
        <v>39</v>
      </c>
      <c r="C38" s="12"/>
      <c r="D38" s="12"/>
      <c r="M38" s="2">
        <f>M21-M23</f>
        <v>1128.12</v>
      </c>
    </row>
    <row r="39" spans="2:13" ht="12.75">
      <c r="B39" t="s">
        <v>35</v>
      </c>
      <c r="E39" s="2"/>
      <c r="M39" s="2">
        <v>3880.37</v>
      </c>
    </row>
    <row r="41" ht="12.75">
      <c r="B41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M41"/>
  <sheetViews>
    <sheetView workbookViewId="0" topLeftCell="A17">
      <selection activeCell="N38" sqref="N38"/>
    </sheetView>
  </sheetViews>
  <sheetFormatPr defaultColWidth="9.00390625" defaultRowHeight="12.75"/>
  <cols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623</v>
      </c>
    </row>
    <row r="5" ht="12.75">
      <c r="D5" s="3" t="s">
        <v>36</v>
      </c>
    </row>
    <row r="6" spans="2:13" ht="12.75">
      <c r="B6" t="s">
        <v>12</v>
      </c>
      <c r="M6" s="2">
        <v>2553.78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722.94</v>
      </c>
    </row>
    <row r="11" spans="2:13" ht="12.75">
      <c r="B11" t="s">
        <v>6</v>
      </c>
      <c r="M11">
        <v>386.64</v>
      </c>
    </row>
    <row r="12" spans="2:13" ht="12.75">
      <c r="B12" t="s">
        <v>7</v>
      </c>
      <c r="M12">
        <v>27780.48</v>
      </c>
    </row>
    <row r="13" spans="2:13" ht="12.75">
      <c r="B13" t="s">
        <v>9</v>
      </c>
      <c r="M13">
        <v>5718.96</v>
      </c>
    </row>
    <row r="14" spans="2:13" ht="12.75">
      <c r="B14" s="2" t="s">
        <v>10</v>
      </c>
      <c r="M14" s="2">
        <f>SUM(M10:M13)</f>
        <v>34609.02</v>
      </c>
    </row>
    <row r="15" spans="2:13" ht="12.75">
      <c r="B15" t="s">
        <v>11</v>
      </c>
      <c r="M15">
        <v>32861.06</v>
      </c>
    </row>
    <row r="17" spans="2:13" ht="12.75">
      <c r="B17" t="s">
        <v>13</v>
      </c>
      <c r="M17" s="2">
        <f>M6+M14-M15</f>
        <v>4301.739999999998</v>
      </c>
    </row>
    <row r="19" spans="2:4" ht="12.75">
      <c r="B19" s="2" t="s">
        <v>14</v>
      </c>
      <c r="C19" s="2"/>
      <c r="D19" s="2"/>
    </row>
    <row r="21" spans="2:13" ht="12.75">
      <c r="B21" s="2" t="s">
        <v>15</v>
      </c>
      <c r="M21" s="2">
        <f>M13</f>
        <v>5718.96</v>
      </c>
    </row>
    <row r="23" spans="2:13" ht="12.75">
      <c r="B23" s="2" t="s">
        <v>16</v>
      </c>
      <c r="M23" s="2">
        <f>SUM(M25:M34)</f>
        <v>4474.08</v>
      </c>
    </row>
    <row r="24" ht="12.75">
      <c r="B24" t="s">
        <v>40</v>
      </c>
    </row>
    <row r="25" spans="2:13" ht="12.75">
      <c r="B25" t="s">
        <v>17</v>
      </c>
      <c r="M25">
        <v>1029.6</v>
      </c>
    </row>
    <row r="26" ht="12.75">
      <c r="B26" t="s">
        <v>18</v>
      </c>
    </row>
    <row r="27" ht="12.75">
      <c r="B27" t="s">
        <v>20</v>
      </c>
    </row>
    <row r="28" spans="2:13" ht="12.75">
      <c r="B28" t="s">
        <v>21</v>
      </c>
      <c r="M28">
        <v>889.2</v>
      </c>
    </row>
    <row r="29" ht="12.75">
      <c r="B29" t="s">
        <v>22</v>
      </c>
    </row>
    <row r="30" spans="2:13" ht="12.75">
      <c r="B30" t="s">
        <v>23</v>
      </c>
      <c r="M30">
        <v>1478.88</v>
      </c>
    </row>
    <row r="31" ht="12.75">
      <c r="B31" t="s">
        <v>24</v>
      </c>
    </row>
    <row r="32" ht="12.75">
      <c r="B32" t="s">
        <v>25</v>
      </c>
    </row>
    <row r="33" ht="12.75">
      <c r="B33" t="s">
        <v>32</v>
      </c>
    </row>
    <row r="34" spans="2:13" ht="12.75">
      <c r="B34" t="s">
        <v>33</v>
      </c>
      <c r="M34" s="2">
        <f>SUM(M37:M37)</f>
        <v>1076.4</v>
      </c>
    </row>
    <row r="35" ht="12.75">
      <c r="B35" t="s">
        <v>31</v>
      </c>
    </row>
    <row r="36" ht="12.75">
      <c r="B36" t="s">
        <v>37</v>
      </c>
    </row>
    <row r="37" spans="2:13" ht="12.75">
      <c r="B37" t="s">
        <v>611</v>
      </c>
      <c r="M37">
        <v>1076.4</v>
      </c>
    </row>
    <row r="38" spans="2:13" ht="12.75">
      <c r="B38" s="12" t="s">
        <v>39</v>
      </c>
      <c r="C38" s="12"/>
      <c r="D38" s="12"/>
      <c r="M38" s="2">
        <f>M21-M23</f>
        <v>1244.88</v>
      </c>
    </row>
    <row r="39" spans="2:13" ht="12.75">
      <c r="B39" t="s">
        <v>35</v>
      </c>
      <c r="E39" s="2"/>
      <c r="M39" s="2">
        <v>4054.7</v>
      </c>
    </row>
    <row r="41" ht="12.75">
      <c r="B41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M41"/>
  <sheetViews>
    <sheetView workbookViewId="0" topLeftCell="A1">
      <selection activeCell="O19" sqref="O19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758</v>
      </c>
    </row>
    <row r="5" ht="12.75">
      <c r="D5" s="3" t="s">
        <v>36</v>
      </c>
    </row>
    <row r="6" spans="2:13" ht="12.75">
      <c r="B6" t="s">
        <v>12</v>
      </c>
      <c r="M6" s="2">
        <v>94196.2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7102.76</v>
      </c>
    </row>
    <row r="11" spans="2:13" ht="12.75">
      <c r="B11" t="s">
        <v>6</v>
      </c>
      <c r="M11">
        <v>1308.36</v>
      </c>
    </row>
    <row r="12" spans="2:13" ht="12.75">
      <c r="B12" t="s">
        <v>7</v>
      </c>
      <c r="M12">
        <v>115023.24</v>
      </c>
    </row>
    <row r="13" spans="2:13" ht="12.75">
      <c r="B13" t="s">
        <v>9</v>
      </c>
      <c r="M13">
        <v>33460.44</v>
      </c>
    </row>
    <row r="14" spans="2:13" ht="12.75">
      <c r="B14" s="2" t="s">
        <v>10</v>
      </c>
      <c r="M14" s="2">
        <f>SUM(M10:M13)</f>
        <v>156894.8</v>
      </c>
    </row>
    <row r="15" spans="2:13" ht="12.75">
      <c r="B15" t="s">
        <v>11</v>
      </c>
      <c r="M15">
        <v>114216.97</v>
      </c>
    </row>
    <row r="17" spans="2:13" ht="12.75">
      <c r="B17" t="s">
        <v>13</v>
      </c>
      <c r="M17" s="2">
        <f>M6+M14-M15</f>
        <v>136874.03</v>
      </c>
    </row>
    <row r="19" spans="2:4" ht="12.75">
      <c r="B19" s="2" t="s">
        <v>14</v>
      </c>
      <c r="C19" s="2"/>
      <c r="D19" s="2"/>
    </row>
    <row r="21" spans="2:13" ht="12.75">
      <c r="B21" s="2" t="s">
        <v>15</v>
      </c>
      <c r="M21" s="2">
        <f>M13</f>
        <v>33460.44</v>
      </c>
    </row>
    <row r="23" spans="2:13" ht="12.75">
      <c r="B23" s="2" t="s">
        <v>16</v>
      </c>
      <c r="M23" s="2">
        <f>SUM(M25:M34)</f>
        <v>26430.12</v>
      </c>
    </row>
    <row r="24" ht="12.75">
      <c r="B24" t="s">
        <v>40</v>
      </c>
    </row>
    <row r="25" spans="2:13" ht="12.75">
      <c r="B25" t="s">
        <v>17</v>
      </c>
      <c r="M25">
        <v>5814.6</v>
      </c>
    </row>
    <row r="26" spans="2:13" ht="12.75">
      <c r="B26" t="s">
        <v>18</v>
      </c>
      <c r="M26">
        <v>1162.92</v>
      </c>
    </row>
    <row r="27" ht="12.75">
      <c r="B27" t="s">
        <v>20</v>
      </c>
    </row>
    <row r="28" spans="2:13" ht="12.75">
      <c r="B28" t="s">
        <v>21</v>
      </c>
      <c r="M28">
        <v>5021.76</v>
      </c>
    </row>
    <row r="29" ht="12.75">
      <c r="B29" t="s">
        <v>22</v>
      </c>
    </row>
    <row r="30" spans="2:13" ht="12.75">
      <c r="B30" t="s">
        <v>23</v>
      </c>
      <c r="M30">
        <v>8351.88</v>
      </c>
    </row>
    <row r="31" ht="12.75">
      <c r="B31" t="s">
        <v>24</v>
      </c>
    </row>
    <row r="32" ht="12.75">
      <c r="B32" t="s">
        <v>25</v>
      </c>
    </row>
    <row r="33" ht="12.75">
      <c r="B33" t="s">
        <v>32</v>
      </c>
    </row>
    <row r="34" spans="2:13" ht="12.75">
      <c r="B34" t="s">
        <v>33</v>
      </c>
      <c r="M34" s="2">
        <f>SUM(M37:M37)</f>
        <v>6078.96</v>
      </c>
    </row>
    <row r="35" ht="12.75">
      <c r="B35" t="s">
        <v>31</v>
      </c>
    </row>
    <row r="36" ht="12.75">
      <c r="B36" t="s">
        <v>37</v>
      </c>
    </row>
    <row r="37" spans="2:13" ht="12.75">
      <c r="B37" t="s">
        <v>611</v>
      </c>
      <c r="M37">
        <v>6078.96</v>
      </c>
    </row>
    <row r="38" spans="2:13" ht="12.75">
      <c r="B38" s="12" t="s">
        <v>39</v>
      </c>
      <c r="C38" s="12"/>
      <c r="D38" s="12"/>
      <c r="M38" s="2">
        <f>M21-M23</f>
        <v>7030.320000000003</v>
      </c>
    </row>
    <row r="39" spans="2:13" ht="12.75">
      <c r="B39" t="s">
        <v>35</v>
      </c>
      <c r="E39" s="2"/>
      <c r="M39" s="2">
        <v>24009.05</v>
      </c>
    </row>
    <row r="41" ht="12.75">
      <c r="B41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M56"/>
  <sheetViews>
    <sheetView workbookViewId="0" topLeftCell="A32">
      <selection activeCell="P42" sqref="P42:Q42"/>
    </sheetView>
  </sheetViews>
  <sheetFormatPr defaultColWidth="9.00390625" defaultRowHeight="12.75"/>
  <cols>
    <col min="8" max="8" width="9.8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595</v>
      </c>
    </row>
    <row r="5" ht="12.75">
      <c r="D5" s="3" t="s">
        <v>36</v>
      </c>
    </row>
    <row r="6" spans="2:13" ht="12.75">
      <c r="B6" t="s">
        <v>12</v>
      </c>
      <c r="M6" s="2">
        <v>50465.09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12180.49</v>
      </c>
    </row>
    <row r="11" spans="2:13" ht="12.75">
      <c r="B11" t="s">
        <v>4</v>
      </c>
      <c r="M11">
        <v>33755.15</v>
      </c>
    </row>
    <row r="12" spans="2:13" ht="12.75">
      <c r="B12" t="s">
        <v>5</v>
      </c>
      <c r="M12">
        <v>9049.77</v>
      </c>
    </row>
    <row r="13" spans="2:13" ht="12.75">
      <c r="B13" t="s">
        <v>6</v>
      </c>
      <c r="M13">
        <v>87.08</v>
      </c>
    </row>
    <row r="14" spans="2:13" ht="12.75">
      <c r="B14" t="s">
        <v>7</v>
      </c>
      <c r="M14">
        <v>226092.63</v>
      </c>
    </row>
    <row r="15" spans="2:13" ht="12.75">
      <c r="B15" t="s">
        <v>8</v>
      </c>
      <c r="M15">
        <v>43339.04</v>
      </c>
    </row>
    <row r="16" spans="2:13" ht="12.75">
      <c r="B16" t="s">
        <v>9</v>
      </c>
      <c r="M16">
        <v>106379.04</v>
      </c>
    </row>
    <row r="17" spans="2:13" ht="12.75">
      <c r="B17" s="2" t="s">
        <v>10</v>
      </c>
      <c r="M17" s="2">
        <f>SUM(M10:M16)</f>
        <v>430883.19999999995</v>
      </c>
    </row>
    <row r="18" spans="2:13" ht="12.75">
      <c r="B18" t="s">
        <v>11</v>
      </c>
      <c r="M18">
        <v>399781.79</v>
      </c>
    </row>
    <row r="20" spans="2:13" ht="12.75">
      <c r="B20" t="s">
        <v>13</v>
      </c>
      <c r="M20" s="2">
        <f>M6+M17-M18</f>
        <v>81566.49999999994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106379.04</v>
      </c>
    </row>
    <row r="26" spans="2:13" ht="12.75">
      <c r="B26" s="2" t="s">
        <v>16</v>
      </c>
      <c r="M26" s="2">
        <f>SUM(M28:M39)</f>
        <v>107243.68</v>
      </c>
    </row>
    <row r="27" ht="12.75">
      <c r="B27" t="s">
        <v>40</v>
      </c>
    </row>
    <row r="28" spans="2:13" ht="12.75">
      <c r="B28" t="s">
        <v>17</v>
      </c>
      <c r="M28">
        <v>16790.64</v>
      </c>
    </row>
    <row r="29" spans="2:13" ht="12.75">
      <c r="B29" t="s">
        <v>18</v>
      </c>
      <c r="M29">
        <v>2294.4</v>
      </c>
    </row>
    <row r="30" spans="2:13" ht="12.75">
      <c r="B30" t="s">
        <v>19</v>
      </c>
      <c r="M30">
        <v>15956.28</v>
      </c>
    </row>
    <row r="31" spans="2:13" ht="12.75">
      <c r="B31" t="s">
        <v>96</v>
      </c>
      <c r="M31">
        <v>5631.6</v>
      </c>
    </row>
    <row r="32" spans="2:13" ht="12.75">
      <c r="B32" t="s">
        <v>20</v>
      </c>
      <c r="M32">
        <v>724.95</v>
      </c>
    </row>
    <row r="33" spans="2:13" ht="12.75">
      <c r="B33" t="s">
        <v>21</v>
      </c>
      <c r="M33">
        <v>9698.88</v>
      </c>
    </row>
    <row r="34" spans="2:13" ht="12.75">
      <c r="B34" t="s">
        <v>22</v>
      </c>
      <c r="M34">
        <v>2294.4</v>
      </c>
    </row>
    <row r="35" spans="2:13" ht="12.75">
      <c r="B35" t="s">
        <v>23</v>
      </c>
      <c r="M35">
        <v>16477.8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SUM(M42:M52)</f>
        <v>37374.73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611</v>
      </c>
      <c r="M42">
        <v>8603.88</v>
      </c>
    </row>
    <row r="43" spans="2:13" ht="12.75">
      <c r="B43" t="s">
        <v>325</v>
      </c>
      <c r="I43">
        <v>834.28</v>
      </c>
      <c r="M43">
        <f>I43+K43</f>
        <v>834.28</v>
      </c>
    </row>
    <row r="44" spans="2:13" ht="12.75">
      <c r="B44" t="s">
        <v>126</v>
      </c>
      <c r="E44" t="s">
        <v>622</v>
      </c>
      <c r="I44">
        <v>472.53</v>
      </c>
      <c r="M44">
        <f>I44+K44</f>
        <v>472.53</v>
      </c>
    </row>
    <row r="45" spans="2:13" ht="12.75">
      <c r="B45" t="s">
        <v>596</v>
      </c>
      <c r="I45">
        <v>834.28</v>
      </c>
      <c r="M45">
        <f>I45+K45+L45</f>
        <v>834.28</v>
      </c>
    </row>
    <row r="46" spans="2:13" ht="12.75">
      <c r="B46" t="s">
        <v>597</v>
      </c>
      <c r="I46">
        <v>834.28</v>
      </c>
      <c r="M46">
        <f>I46+K46+L46</f>
        <v>834.28</v>
      </c>
    </row>
    <row r="47" spans="2:13" ht="12.75">
      <c r="B47" t="s">
        <v>598</v>
      </c>
      <c r="I47">
        <v>1890.12</v>
      </c>
      <c r="M47">
        <f>I47+K47+L47</f>
        <v>1890.12</v>
      </c>
    </row>
    <row r="48" spans="2:13" ht="12.75">
      <c r="B48" t="s">
        <v>27</v>
      </c>
      <c r="I48">
        <v>310.58</v>
      </c>
      <c r="M48">
        <f>I48+K48+L48</f>
        <v>310.58</v>
      </c>
    </row>
    <row r="49" spans="2:13" ht="12.75">
      <c r="B49" t="s">
        <v>599</v>
      </c>
      <c r="I49">
        <v>104.28</v>
      </c>
      <c r="M49">
        <f>I49+K49</f>
        <v>104.28</v>
      </c>
    </row>
    <row r="50" spans="2:13" ht="15">
      <c r="B50" s="25" t="s">
        <v>600</v>
      </c>
      <c r="C50" s="26"/>
      <c r="D50" s="12"/>
      <c r="I50" s="12"/>
      <c r="J50" s="12"/>
      <c r="K50" s="12"/>
      <c r="L50" s="12"/>
      <c r="M50" s="8">
        <v>20967.42</v>
      </c>
    </row>
    <row r="51" spans="2:13" ht="15">
      <c r="B51" s="25" t="s">
        <v>601</v>
      </c>
      <c r="C51" s="26"/>
      <c r="D51" s="26"/>
      <c r="E51" s="27"/>
      <c r="I51" s="12"/>
      <c r="J51" s="12"/>
      <c r="K51" s="12"/>
      <c r="L51" s="12"/>
      <c r="M51" s="8">
        <v>1964</v>
      </c>
    </row>
    <row r="52" spans="2:13" ht="12.75">
      <c r="B52" t="s">
        <v>110</v>
      </c>
      <c r="J52">
        <v>417.14</v>
      </c>
      <c r="K52">
        <v>141.94</v>
      </c>
      <c r="M52">
        <f>J52+K52</f>
        <v>559.0799999999999</v>
      </c>
    </row>
    <row r="53" spans="2:13" ht="12.75">
      <c r="B53" s="12" t="s">
        <v>39</v>
      </c>
      <c r="C53" s="12"/>
      <c r="D53" s="12"/>
      <c r="M53" s="2">
        <f>M24-M26</f>
        <v>-864.6399999999994</v>
      </c>
    </row>
    <row r="54" spans="2:13" ht="12.75">
      <c r="B54" t="s">
        <v>35</v>
      </c>
      <c r="E54" s="2"/>
      <c r="M54" s="2">
        <v>-18192.52</v>
      </c>
    </row>
    <row r="56" ht="12.75">
      <c r="B56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A24">
      <selection activeCell="P41" sqref="P41:Q41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591</v>
      </c>
    </row>
    <row r="4" ht="12.75">
      <c r="D4" s="3" t="s">
        <v>36</v>
      </c>
    </row>
    <row r="5" spans="2:13" ht="12.75">
      <c r="B5" t="s">
        <v>12</v>
      </c>
      <c r="M5" s="2">
        <v>33945.35</v>
      </c>
    </row>
    <row r="7" spans="2:3" ht="12.75">
      <c r="B7" s="2" t="s">
        <v>2</v>
      </c>
      <c r="C7" s="2"/>
    </row>
    <row r="9" spans="2:13" ht="12.75">
      <c r="B9" t="s">
        <v>3</v>
      </c>
      <c r="M9">
        <v>14098.43</v>
      </c>
    </row>
    <row r="10" spans="2:13" ht="12.75">
      <c r="B10" t="s">
        <v>4</v>
      </c>
      <c r="M10">
        <v>42079.99</v>
      </c>
    </row>
    <row r="11" spans="2:13" ht="12.75">
      <c r="B11" t="s">
        <v>5</v>
      </c>
      <c r="M11">
        <v>8076.88</v>
      </c>
    </row>
    <row r="12" spans="2:13" ht="12.75">
      <c r="B12" t="s">
        <v>6</v>
      </c>
      <c r="M12">
        <v>403.2</v>
      </c>
    </row>
    <row r="13" spans="2:13" ht="12.75">
      <c r="B13" t="s">
        <v>7</v>
      </c>
      <c r="M13">
        <v>227146.22</v>
      </c>
    </row>
    <row r="14" spans="2:13" ht="12.75">
      <c r="B14" t="s">
        <v>8</v>
      </c>
      <c r="M14">
        <v>63848.34</v>
      </c>
    </row>
    <row r="15" spans="2:13" ht="12.75">
      <c r="B15" t="s">
        <v>9</v>
      </c>
      <c r="M15">
        <v>106647.66</v>
      </c>
    </row>
    <row r="16" spans="2:13" ht="12.75">
      <c r="B16" s="2" t="s">
        <v>10</v>
      </c>
      <c r="M16" s="2">
        <f>SUM(M9:M15)</f>
        <v>462300.72</v>
      </c>
    </row>
    <row r="17" spans="2:13" ht="12.75">
      <c r="B17" t="s">
        <v>11</v>
      </c>
      <c r="M17">
        <v>458334.75</v>
      </c>
    </row>
    <row r="19" spans="2:13" ht="12.75">
      <c r="B19" t="s">
        <v>13</v>
      </c>
      <c r="M19" s="2">
        <f>M5+M16-M17</f>
        <v>37911.31999999995</v>
      </c>
    </row>
    <row r="21" spans="2:4" ht="12.75">
      <c r="B21" s="2" t="s">
        <v>14</v>
      </c>
      <c r="C21" s="2"/>
      <c r="D21" s="2"/>
    </row>
    <row r="23" spans="2:13" ht="12.75">
      <c r="B23" s="2" t="s">
        <v>15</v>
      </c>
      <c r="M23" s="2">
        <f>M15</f>
        <v>106647.66</v>
      </c>
    </row>
    <row r="25" spans="2:13" ht="12.75">
      <c r="B25" s="2" t="s">
        <v>16</v>
      </c>
      <c r="M25" s="2">
        <f>SUM(M27:M38)</f>
        <v>84343.83</v>
      </c>
    </row>
    <row r="26" ht="12.75">
      <c r="B26" t="s">
        <v>40</v>
      </c>
    </row>
    <row r="27" spans="2:13" ht="12.75">
      <c r="B27" t="s">
        <v>17</v>
      </c>
      <c r="M27">
        <v>16850.76</v>
      </c>
    </row>
    <row r="28" spans="2:13" ht="12.75">
      <c r="B28" t="s">
        <v>18</v>
      </c>
      <c r="M28">
        <v>2302.56</v>
      </c>
    </row>
    <row r="29" spans="2:13" ht="12.75">
      <c r="B29" t="s">
        <v>19</v>
      </c>
      <c r="M29">
        <v>16013.4</v>
      </c>
    </row>
    <row r="30" spans="2:13" ht="12.75">
      <c r="B30" t="s">
        <v>96</v>
      </c>
      <c r="M30">
        <v>5651.76</v>
      </c>
    </row>
    <row r="31" spans="2:13" ht="12.75">
      <c r="B31" t="s">
        <v>20</v>
      </c>
      <c r="M31">
        <v>758.7</v>
      </c>
    </row>
    <row r="32" spans="2:13" ht="12.75">
      <c r="B32" t="s">
        <v>21</v>
      </c>
      <c r="M32">
        <v>9733.68</v>
      </c>
    </row>
    <row r="33" spans="2:13" ht="12.75">
      <c r="B33" t="s">
        <v>22</v>
      </c>
      <c r="M33">
        <v>2302.56</v>
      </c>
    </row>
    <row r="34" spans="2:13" ht="12.75">
      <c r="B34" t="s">
        <v>23</v>
      </c>
      <c r="M34">
        <v>16536.72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SUM(M41:M46)</f>
        <v>14193.69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611</v>
      </c>
      <c r="M41">
        <v>8634.66</v>
      </c>
    </row>
    <row r="42" spans="2:13" ht="12.75">
      <c r="B42" t="s">
        <v>27</v>
      </c>
      <c r="I42">
        <v>310.58</v>
      </c>
      <c r="M42">
        <f>I42+K42+L42</f>
        <v>310.58</v>
      </c>
    </row>
    <row r="43" spans="2:13" ht="12.75">
      <c r="B43" t="s">
        <v>111</v>
      </c>
      <c r="D43" t="s">
        <v>621</v>
      </c>
      <c r="I43">
        <v>834.28</v>
      </c>
      <c r="K43">
        <v>528</v>
      </c>
      <c r="M43">
        <f>I43+K43</f>
        <v>1362.28</v>
      </c>
    </row>
    <row r="44" spans="2:13" ht="12.75">
      <c r="B44" t="s">
        <v>303</v>
      </c>
      <c r="E44" t="s">
        <v>592</v>
      </c>
      <c r="I44">
        <v>1890.12</v>
      </c>
      <c r="K44">
        <v>108.62</v>
      </c>
      <c r="M44">
        <f>I44+K44</f>
        <v>1998.7399999999998</v>
      </c>
    </row>
    <row r="45" spans="2:13" ht="12.75">
      <c r="B45" t="s">
        <v>593</v>
      </c>
      <c r="J45">
        <v>417.14</v>
      </c>
      <c r="K45">
        <v>141.94</v>
      </c>
      <c r="M45">
        <f>J45+K45</f>
        <v>559.0799999999999</v>
      </c>
    </row>
    <row r="46" spans="2:13" ht="12.75">
      <c r="B46" t="s">
        <v>594</v>
      </c>
      <c r="J46">
        <v>1181.32</v>
      </c>
      <c r="K46">
        <v>147.03</v>
      </c>
      <c r="M46">
        <f>J46+K46</f>
        <v>1328.35</v>
      </c>
    </row>
    <row r="47" spans="2:13" ht="12.75">
      <c r="B47" s="12" t="s">
        <v>39</v>
      </c>
      <c r="C47" s="12"/>
      <c r="D47" s="12"/>
      <c r="M47" s="2">
        <f>M23-M25</f>
        <v>22303.83</v>
      </c>
    </row>
    <row r="48" spans="2:13" ht="12.75">
      <c r="B48" t="s">
        <v>35</v>
      </c>
      <c r="E48" s="2"/>
      <c r="M48" s="2">
        <v>27874.77</v>
      </c>
    </row>
    <row r="50" ht="12.75">
      <c r="B50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M54"/>
  <sheetViews>
    <sheetView workbookViewId="0" topLeftCell="A19">
      <selection activeCell="F12" sqref="F12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724</v>
      </c>
    </row>
    <row r="4" ht="12.75">
      <c r="D4" s="3" t="s">
        <v>36</v>
      </c>
    </row>
    <row r="5" spans="2:13" ht="12.75">
      <c r="B5" t="s">
        <v>12</v>
      </c>
      <c r="M5" s="2">
        <v>23127.1</v>
      </c>
    </row>
    <row r="7" spans="2:3" ht="12.75">
      <c r="B7" s="2" t="s">
        <v>2</v>
      </c>
      <c r="C7" s="2"/>
    </row>
    <row r="9" spans="2:13" ht="12.75">
      <c r="B9" t="s">
        <v>3</v>
      </c>
      <c r="M9">
        <v>13440.82</v>
      </c>
    </row>
    <row r="10" spans="2:13" ht="12.75">
      <c r="B10" t="s">
        <v>4</v>
      </c>
      <c r="M10">
        <v>39215.95</v>
      </c>
    </row>
    <row r="11" spans="2:13" ht="12.75">
      <c r="B11" t="s">
        <v>5</v>
      </c>
      <c r="M11">
        <v>8178.17</v>
      </c>
    </row>
    <row r="12" spans="2:13" ht="12.75">
      <c r="B12" t="s">
        <v>6</v>
      </c>
      <c r="M12">
        <v>399.12</v>
      </c>
    </row>
    <row r="13" spans="2:13" ht="12.75">
      <c r="B13" t="s">
        <v>7</v>
      </c>
      <c r="M13">
        <v>210452.61</v>
      </c>
    </row>
    <row r="14" spans="2:13" ht="12.75">
      <c r="B14" t="s">
        <v>8</v>
      </c>
      <c r="M14">
        <v>53452.84</v>
      </c>
    </row>
    <row r="15" spans="2:13" ht="12.75">
      <c r="B15" t="s">
        <v>9</v>
      </c>
      <c r="M15">
        <v>97292.63</v>
      </c>
    </row>
    <row r="16" spans="2:13" ht="12.75">
      <c r="B16" s="2" t="s">
        <v>10</v>
      </c>
      <c r="M16" s="2">
        <f>SUM(M9:M15)</f>
        <v>422432.14</v>
      </c>
    </row>
    <row r="17" spans="2:13" ht="12.75">
      <c r="B17" t="s">
        <v>11</v>
      </c>
      <c r="M17">
        <v>412356.02</v>
      </c>
    </row>
    <row r="19" spans="2:13" ht="12.75">
      <c r="B19" t="s">
        <v>13</v>
      </c>
      <c r="M19" s="2">
        <f>M5+M16-M17</f>
        <v>33203.21999999997</v>
      </c>
    </row>
    <row r="21" spans="2:4" ht="12.75">
      <c r="B21" s="2" t="s">
        <v>14</v>
      </c>
      <c r="C21" s="2"/>
      <c r="D21" s="2"/>
    </row>
    <row r="23" spans="2:13" ht="12.75">
      <c r="B23" s="2" t="s">
        <v>15</v>
      </c>
      <c r="M23" s="2">
        <f>M15</f>
        <v>97292.63</v>
      </c>
    </row>
    <row r="25" spans="2:13" ht="12.75">
      <c r="B25" s="2" t="s">
        <v>16</v>
      </c>
      <c r="M25" s="2">
        <f>SUM(M27:M38)</f>
        <v>87875.74</v>
      </c>
    </row>
    <row r="26" ht="12.75">
      <c r="B26" t="s">
        <v>40</v>
      </c>
    </row>
    <row r="27" spans="2:13" ht="12.75">
      <c r="B27" t="s">
        <v>17</v>
      </c>
      <c r="M27">
        <v>15701.4</v>
      </c>
    </row>
    <row r="28" spans="2:13" ht="12.75">
      <c r="B28" t="s">
        <v>18</v>
      </c>
      <c r="M28">
        <v>2145.48</v>
      </c>
    </row>
    <row r="29" spans="2:13" ht="12.75">
      <c r="B29" t="s">
        <v>19</v>
      </c>
      <c r="M29">
        <v>14921.16</v>
      </c>
    </row>
    <row r="30" spans="2:13" ht="12.75">
      <c r="B30" t="s">
        <v>96</v>
      </c>
      <c r="M30">
        <v>5266.32</v>
      </c>
    </row>
    <row r="31" spans="2:13" ht="12.75">
      <c r="B31" t="s">
        <v>20</v>
      </c>
      <c r="M31">
        <v>737.75</v>
      </c>
    </row>
    <row r="32" spans="2:13" ht="12.75">
      <c r="B32" t="s">
        <v>21</v>
      </c>
      <c r="M32">
        <v>9069.72</v>
      </c>
    </row>
    <row r="33" spans="2:13" ht="12.75">
      <c r="B33" t="s">
        <v>22</v>
      </c>
      <c r="M33">
        <v>0</v>
      </c>
    </row>
    <row r="34" spans="2:13" ht="12.75">
      <c r="B34" t="s">
        <v>23</v>
      </c>
      <c r="M34">
        <v>15408.84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SUM(M41:M50)</f>
        <v>24625.070000000003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619</v>
      </c>
      <c r="M41">
        <v>8045.76</v>
      </c>
    </row>
    <row r="42" spans="2:13" ht="12.75">
      <c r="B42" t="s">
        <v>27</v>
      </c>
      <c r="I42">
        <v>310.59</v>
      </c>
      <c r="M42">
        <f>I42+K42+L42</f>
        <v>310.59</v>
      </c>
    </row>
    <row r="43" spans="2:13" ht="12.75">
      <c r="B43" t="s">
        <v>250</v>
      </c>
      <c r="I43">
        <v>3337.12</v>
      </c>
      <c r="M43">
        <f aca="true" t="shared" si="0" ref="M43:M48">I43+K43</f>
        <v>3337.12</v>
      </c>
    </row>
    <row r="44" spans="2:13" ht="12.75">
      <c r="B44" t="s">
        <v>149</v>
      </c>
      <c r="I44">
        <v>1668.56</v>
      </c>
      <c r="K44">
        <v>913.6</v>
      </c>
      <c r="M44">
        <f t="shared" si="0"/>
        <v>2582.16</v>
      </c>
    </row>
    <row r="45" spans="2:13" ht="12.75">
      <c r="B45" t="s">
        <v>442</v>
      </c>
      <c r="I45">
        <v>1668.56</v>
      </c>
      <c r="K45">
        <v>913.6</v>
      </c>
      <c r="M45">
        <f t="shared" si="0"/>
        <v>2582.16</v>
      </c>
    </row>
    <row r="46" spans="2:13" ht="12.75">
      <c r="B46" t="s">
        <v>290</v>
      </c>
      <c r="D46" t="s">
        <v>620</v>
      </c>
      <c r="I46">
        <v>2362.65</v>
      </c>
      <c r="K46">
        <v>471.67</v>
      </c>
      <c r="M46">
        <f t="shared" si="0"/>
        <v>2834.32</v>
      </c>
    </row>
    <row r="47" spans="2:13" ht="12.75">
      <c r="B47" t="s">
        <v>311</v>
      </c>
      <c r="I47">
        <v>1668.56</v>
      </c>
      <c r="M47">
        <f t="shared" si="0"/>
        <v>1668.56</v>
      </c>
    </row>
    <row r="48" spans="2:13" ht="12.75">
      <c r="B48" t="s">
        <v>567</v>
      </c>
      <c r="I48">
        <v>945.06</v>
      </c>
      <c r="M48">
        <f t="shared" si="0"/>
        <v>945.06</v>
      </c>
    </row>
    <row r="49" spans="2:13" ht="12.75">
      <c r="B49" t="s">
        <v>568</v>
      </c>
      <c r="K49">
        <v>1485.06</v>
      </c>
      <c r="M49">
        <f>K49+L49</f>
        <v>1485.06</v>
      </c>
    </row>
    <row r="50" spans="2:13" ht="12.75">
      <c r="B50" t="s">
        <v>569</v>
      </c>
      <c r="I50">
        <v>137.52</v>
      </c>
      <c r="K50">
        <f>M50+I50</f>
        <v>971.8</v>
      </c>
      <c r="M50">
        <v>834.28</v>
      </c>
    </row>
    <row r="51" spans="2:13" ht="12.75">
      <c r="B51" s="12" t="s">
        <v>39</v>
      </c>
      <c r="C51" s="12"/>
      <c r="D51" s="12"/>
      <c r="M51" s="2">
        <f>M23-M25</f>
        <v>9416.89</v>
      </c>
    </row>
    <row r="52" spans="2:13" ht="12.75">
      <c r="B52" t="s">
        <v>35</v>
      </c>
      <c r="E52" s="2"/>
      <c r="M52" s="2">
        <v>-15423.34</v>
      </c>
    </row>
    <row r="54" ht="12.75">
      <c r="B54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M57"/>
  <sheetViews>
    <sheetView workbookViewId="0" topLeftCell="A29">
      <selection activeCell="P41" sqref="P41:Q41"/>
    </sheetView>
  </sheetViews>
  <sheetFormatPr defaultColWidth="9.00390625" defaultRowHeight="12.75"/>
  <cols>
    <col min="8" max="8" width="10.625" style="0" customWidth="1"/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561</v>
      </c>
    </row>
    <row r="4" ht="12.75">
      <c r="D4" s="3" t="s">
        <v>36</v>
      </c>
    </row>
    <row r="5" spans="2:13" ht="12.75">
      <c r="B5" t="s">
        <v>12</v>
      </c>
      <c r="M5" s="2">
        <v>74430.64</v>
      </c>
    </row>
    <row r="6" ht="7.5" customHeight="1"/>
    <row r="7" spans="2:3" ht="12.75">
      <c r="B7" s="2" t="s">
        <v>2</v>
      </c>
      <c r="C7" s="2"/>
    </row>
    <row r="8" ht="7.5" customHeight="1"/>
    <row r="9" spans="2:13" ht="12.75">
      <c r="B9" t="s">
        <v>3</v>
      </c>
      <c r="M9">
        <v>19066.75</v>
      </c>
    </row>
    <row r="10" spans="2:13" ht="12.75">
      <c r="B10" t="s">
        <v>4</v>
      </c>
      <c r="M10">
        <v>56658.36</v>
      </c>
    </row>
    <row r="11" spans="2:13" ht="12.75">
      <c r="B11" t="s">
        <v>5</v>
      </c>
      <c r="M11">
        <v>13290.07</v>
      </c>
    </row>
    <row r="12" spans="2:13" ht="12.75">
      <c r="B12" t="s">
        <v>6</v>
      </c>
      <c r="M12">
        <v>1947.48</v>
      </c>
    </row>
    <row r="13" spans="2:13" ht="12.75">
      <c r="B13" t="s">
        <v>7</v>
      </c>
      <c r="M13">
        <v>340017.98</v>
      </c>
    </row>
    <row r="14" spans="2:13" ht="12.75">
      <c r="B14" t="s">
        <v>8</v>
      </c>
      <c r="M14">
        <v>81224.78</v>
      </c>
    </row>
    <row r="15" spans="2:13" ht="12.75">
      <c r="B15" t="s">
        <v>9</v>
      </c>
      <c r="M15">
        <v>161886.47</v>
      </c>
    </row>
    <row r="16" spans="2:13" ht="12.75">
      <c r="B16" s="2" t="s">
        <v>10</v>
      </c>
      <c r="M16" s="2">
        <f>SUM(M9:M15)</f>
        <v>674091.8899999999</v>
      </c>
    </row>
    <row r="17" spans="2:13" ht="12.75">
      <c r="B17" t="s">
        <v>11</v>
      </c>
      <c r="M17">
        <v>686503.95</v>
      </c>
    </row>
    <row r="18" ht="8.25" customHeight="1"/>
    <row r="19" spans="2:13" ht="12.75">
      <c r="B19" t="s">
        <v>13</v>
      </c>
      <c r="M19" s="2">
        <f>M5+M16-M17</f>
        <v>62018.57999999996</v>
      </c>
    </row>
    <row r="21" spans="2:4" ht="12.75">
      <c r="B21" s="2" t="s">
        <v>14</v>
      </c>
      <c r="C21" s="2"/>
      <c r="D21" s="2"/>
    </row>
    <row r="22" ht="9" customHeight="1"/>
    <row r="23" spans="2:13" ht="12.75">
      <c r="B23" s="2" t="s">
        <v>15</v>
      </c>
      <c r="M23" s="2">
        <f>M15</f>
        <v>161886.47</v>
      </c>
    </row>
    <row r="24" ht="8.25" customHeight="1"/>
    <row r="25" spans="2:13" ht="12.75">
      <c r="B25" s="2" t="s">
        <v>16</v>
      </c>
      <c r="M25" s="2">
        <f>SUM(M27:M38)</f>
        <v>179817.32</v>
      </c>
    </row>
    <row r="26" ht="12.75">
      <c r="B26" t="s">
        <v>40</v>
      </c>
    </row>
    <row r="27" spans="2:13" ht="12.75">
      <c r="B27" t="s">
        <v>17</v>
      </c>
      <c r="M27">
        <v>25616.16</v>
      </c>
    </row>
    <row r="28" spans="2:13" ht="12.75">
      <c r="B28" t="s">
        <v>18</v>
      </c>
      <c r="M28">
        <v>3500.4</v>
      </c>
    </row>
    <row r="29" spans="2:13" ht="12.75">
      <c r="B29" t="s">
        <v>19</v>
      </c>
      <c r="M29">
        <v>24343.32</v>
      </c>
    </row>
    <row r="30" spans="2:13" ht="12.75">
      <c r="B30" t="s">
        <v>96</v>
      </c>
      <c r="M30">
        <v>8591.76</v>
      </c>
    </row>
    <row r="31" spans="2:13" ht="12.75">
      <c r="B31" t="s">
        <v>20</v>
      </c>
      <c r="M31">
        <v>762.45</v>
      </c>
    </row>
    <row r="32" spans="2:13" ht="12.75">
      <c r="B32" t="s">
        <v>21</v>
      </c>
      <c r="M32">
        <v>14796.96</v>
      </c>
    </row>
    <row r="33" spans="2:13" ht="12.75">
      <c r="B33" t="s">
        <v>22</v>
      </c>
      <c r="M33">
        <v>3500.4</v>
      </c>
    </row>
    <row r="34" spans="2:13" ht="12.75">
      <c r="B34" t="s">
        <v>23</v>
      </c>
      <c r="M34">
        <v>25138.92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SUM(M41:M53)</f>
        <v>73566.95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611</v>
      </c>
      <c r="M41">
        <v>13126.32</v>
      </c>
    </row>
    <row r="42" spans="2:13" ht="12.75">
      <c r="B42" s="12" t="s">
        <v>322</v>
      </c>
      <c r="I42" s="12">
        <v>417.14</v>
      </c>
      <c r="M42">
        <f>I42+K42</f>
        <v>417.14</v>
      </c>
    </row>
    <row r="43" spans="2:13" ht="12.75">
      <c r="B43" s="7" t="s">
        <v>75</v>
      </c>
      <c r="I43" s="1">
        <v>740</v>
      </c>
      <c r="M43" s="1">
        <v>740</v>
      </c>
    </row>
    <row r="44" spans="2:13" ht="12.75">
      <c r="B44" s="12" t="s">
        <v>28</v>
      </c>
      <c r="I44" s="12">
        <v>730</v>
      </c>
      <c r="K44">
        <v>64.82</v>
      </c>
      <c r="M44" s="12">
        <f>I44+K44</f>
        <v>794.8199999999999</v>
      </c>
    </row>
    <row r="45" spans="2:13" ht="12.75">
      <c r="B45" s="7" t="s">
        <v>562</v>
      </c>
      <c r="I45" s="8">
        <v>78945</v>
      </c>
      <c r="M45" s="8">
        <v>34446</v>
      </c>
    </row>
    <row r="46" spans="2:13" ht="12.75">
      <c r="B46" s="12" t="s">
        <v>354</v>
      </c>
      <c r="I46" s="12">
        <v>2362.65</v>
      </c>
      <c r="K46">
        <v>212.28</v>
      </c>
      <c r="M46">
        <f>I46+K46</f>
        <v>2574.9300000000003</v>
      </c>
    </row>
    <row r="47" spans="2:13" ht="12.75">
      <c r="B47" s="12" t="s">
        <v>111</v>
      </c>
      <c r="I47" s="12">
        <v>208.57</v>
      </c>
      <c r="K47">
        <v>99</v>
      </c>
      <c r="M47">
        <f>I47+K47</f>
        <v>307.57</v>
      </c>
    </row>
    <row r="48" spans="2:13" ht="12.75">
      <c r="B48" s="7" t="s">
        <v>563</v>
      </c>
      <c r="I48" s="12"/>
      <c r="L48" s="12"/>
      <c r="M48" s="8">
        <v>16348</v>
      </c>
    </row>
    <row r="49" spans="2:13" ht="12.75">
      <c r="B49" s="12" t="s">
        <v>564</v>
      </c>
      <c r="I49" s="12">
        <v>1417.59</v>
      </c>
      <c r="M49">
        <f>I49+K49</f>
        <v>1417.59</v>
      </c>
    </row>
    <row r="50" spans="2:13" ht="12.75">
      <c r="B50" s="12" t="s">
        <v>565</v>
      </c>
      <c r="I50" s="12">
        <v>417.14</v>
      </c>
      <c r="M50">
        <f>I50</f>
        <v>417.14</v>
      </c>
    </row>
    <row r="51" spans="2:13" ht="12.75">
      <c r="B51" s="12" t="s">
        <v>169</v>
      </c>
      <c r="E51" t="s">
        <v>616</v>
      </c>
      <c r="I51" s="12">
        <v>417.14</v>
      </c>
      <c r="J51">
        <v>520</v>
      </c>
      <c r="M51">
        <f>I51+J51</f>
        <v>937.14</v>
      </c>
    </row>
    <row r="52" spans="2:13" ht="12.75">
      <c r="B52" s="12" t="s">
        <v>566</v>
      </c>
      <c r="I52" s="12">
        <v>945.06</v>
      </c>
      <c r="J52">
        <v>469.53</v>
      </c>
      <c r="M52">
        <f>I52+J52</f>
        <v>1414.59</v>
      </c>
    </row>
    <row r="53" spans="2:13" ht="12.75">
      <c r="B53" s="12" t="s">
        <v>204</v>
      </c>
      <c r="D53" t="s">
        <v>617</v>
      </c>
      <c r="I53" s="12">
        <v>625.71</v>
      </c>
      <c r="M53">
        <f>I53+J53</f>
        <v>625.71</v>
      </c>
    </row>
    <row r="54" spans="2:13" ht="12.75">
      <c r="B54" s="12" t="s">
        <v>39</v>
      </c>
      <c r="C54" s="12"/>
      <c r="D54" s="12"/>
      <c r="M54" s="2">
        <f>M23-M25</f>
        <v>-17930.850000000006</v>
      </c>
    </row>
    <row r="55" spans="2:13" ht="12.75">
      <c r="B55" t="s">
        <v>35</v>
      </c>
      <c r="E55" s="2"/>
      <c r="M55" s="2">
        <v>33048.63</v>
      </c>
    </row>
    <row r="57" ht="12.75">
      <c r="B57" t="s"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M55"/>
  <sheetViews>
    <sheetView workbookViewId="0" topLeftCell="A19">
      <selection activeCell="H59" sqref="H59"/>
    </sheetView>
  </sheetViews>
  <sheetFormatPr defaultColWidth="9.00390625" defaultRowHeight="12.75"/>
  <cols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730</v>
      </c>
    </row>
    <row r="4" ht="12.75">
      <c r="D4" s="3" t="s">
        <v>36</v>
      </c>
    </row>
    <row r="5" spans="2:13" ht="12.75">
      <c r="B5" t="s">
        <v>12</v>
      </c>
      <c r="M5" s="2">
        <v>97554.5</v>
      </c>
    </row>
    <row r="7" spans="2:3" ht="12.75">
      <c r="B7" s="2" t="s">
        <v>2</v>
      </c>
      <c r="C7" s="2"/>
    </row>
    <row r="9" spans="2:13" ht="12.75">
      <c r="B9" t="s">
        <v>3</v>
      </c>
      <c r="M9">
        <v>30394.45</v>
      </c>
    </row>
    <row r="10" spans="2:13" ht="12.75">
      <c r="B10" t="s">
        <v>4</v>
      </c>
      <c r="M10">
        <v>91706.89</v>
      </c>
    </row>
    <row r="11" spans="2:13" ht="12.75">
      <c r="B11" t="s">
        <v>5</v>
      </c>
      <c r="M11">
        <v>18600.44</v>
      </c>
    </row>
    <row r="12" spans="2:13" ht="12.75">
      <c r="B12" t="s">
        <v>6</v>
      </c>
      <c r="M12">
        <v>1522.8</v>
      </c>
    </row>
    <row r="13" spans="2:13" ht="12.75">
      <c r="B13" t="s">
        <v>7</v>
      </c>
      <c r="M13">
        <v>523753.6</v>
      </c>
    </row>
    <row r="14" spans="2:13" ht="12.75">
      <c r="B14" t="s">
        <v>8</v>
      </c>
      <c r="M14">
        <v>142068.73</v>
      </c>
    </row>
    <row r="15" spans="2:13" ht="12.75">
      <c r="B15" t="s">
        <v>9</v>
      </c>
      <c r="M15">
        <v>243446.15</v>
      </c>
    </row>
    <row r="16" spans="2:13" ht="12.75">
      <c r="B16" s="2" t="s">
        <v>10</v>
      </c>
      <c r="M16" s="2">
        <f>SUM(M9:M15)</f>
        <v>1051493.0599999998</v>
      </c>
    </row>
    <row r="17" spans="2:13" ht="12.75">
      <c r="B17" t="s">
        <v>11</v>
      </c>
      <c r="M17">
        <v>1030640.68</v>
      </c>
    </row>
    <row r="19" spans="2:13" ht="12.75">
      <c r="B19" t="s">
        <v>13</v>
      </c>
      <c r="M19" s="2">
        <f>M5+M16-M17</f>
        <v>118406.87999999977</v>
      </c>
    </row>
    <row r="21" spans="2:4" ht="12.75">
      <c r="B21" s="2" t="s">
        <v>14</v>
      </c>
      <c r="C21" s="2"/>
      <c r="D21" s="2"/>
    </row>
    <row r="23" spans="2:13" ht="12.75">
      <c r="B23" s="2" t="s">
        <v>15</v>
      </c>
      <c r="M23" s="2">
        <f>M15</f>
        <v>243446.15</v>
      </c>
    </row>
    <row r="25" spans="2:13" ht="12.75">
      <c r="B25" s="2" t="s">
        <v>16</v>
      </c>
      <c r="M25" s="2">
        <f>SUM(M27:M38)</f>
        <v>256929.44999999998</v>
      </c>
    </row>
    <row r="26" ht="12.75">
      <c r="B26" t="s">
        <v>40</v>
      </c>
    </row>
    <row r="27" spans="2:13" ht="12.75">
      <c r="B27" t="s">
        <v>17</v>
      </c>
      <c r="M27">
        <v>39078.72</v>
      </c>
    </row>
    <row r="28" spans="2:13" ht="12.75">
      <c r="B28" t="s">
        <v>18</v>
      </c>
      <c r="M28">
        <v>5340</v>
      </c>
    </row>
    <row r="29" spans="2:13" ht="12.75">
      <c r="B29" t="s">
        <v>19</v>
      </c>
      <c r="M29">
        <v>37137</v>
      </c>
    </row>
    <row r="30" spans="2:13" ht="12.75">
      <c r="B30" t="s">
        <v>96</v>
      </c>
      <c r="M30">
        <v>13107.12</v>
      </c>
    </row>
    <row r="31" spans="2:13" ht="12.75">
      <c r="B31" t="s">
        <v>20</v>
      </c>
      <c r="M31">
        <v>849.45</v>
      </c>
    </row>
    <row r="32" spans="2:13" ht="12.75">
      <c r="B32" t="s">
        <v>21</v>
      </c>
      <c r="M32">
        <v>22573.44</v>
      </c>
    </row>
    <row r="33" spans="2:13" ht="12.75">
      <c r="B33" t="s">
        <v>22</v>
      </c>
      <c r="M33">
        <v>5340</v>
      </c>
    </row>
    <row r="34" spans="2:13" ht="12.75">
      <c r="B34" t="s">
        <v>23</v>
      </c>
      <c r="M34">
        <v>38350.56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SUM(M41:M51)</f>
        <v>95153.16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611</v>
      </c>
      <c r="M41">
        <v>20024.82</v>
      </c>
    </row>
    <row r="42" spans="2:13" ht="12.75">
      <c r="B42" s="12" t="s">
        <v>555</v>
      </c>
      <c r="I42" s="12">
        <v>945</v>
      </c>
      <c r="J42" s="12"/>
      <c r="K42" s="12"/>
      <c r="L42" s="12"/>
      <c r="M42" s="12">
        <f>I42+K42</f>
        <v>945</v>
      </c>
    </row>
    <row r="43" spans="2:13" ht="12.75">
      <c r="B43" s="12" t="s">
        <v>27</v>
      </c>
      <c r="I43" s="12">
        <v>310.59</v>
      </c>
      <c r="J43" s="12"/>
      <c r="K43" s="12"/>
      <c r="L43" s="12"/>
      <c r="M43" s="12">
        <f>I43+K43+L43</f>
        <v>310.59</v>
      </c>
    </row>
    <row r="44" spans="2:13" ht="15">
      <c r="B44" s="25" t="s">
        <v>75</v>
      </c>
      <c r="C44" s="27"/>
      <c r="D44" s="27"/>
      <c r="I44" s="1">
        <v>1637</v>
      </c>
      <c r="J44" s="12"/>
      <c r="K44" s="12"/>
      <c r="L44" s="12"/>
      <c r="M44" s="1">
        <v>1637</v>
      </c>
    </row>
    <row r="45" spans="2:13" ht="12.75">
      <c r="B45" s="12" t="s">
        <v>28</v>
      </c>
      <c r="I45" s="12">
        <v>625.71</v>
      </c>
      <c r="J45" s="12"/>
      <c r="K45" s="12">
        <v>64.82</v>
      </c>
      <c r="L45" s="12"/>
      <c r="M45" s="12">
        <f>I45+K45</f>
        <v>690.53</v>
      </c>
    </row>
    <row r="46" spans="2:13" ht="15">
      <c r="B46" s="25" t="s">
        <v>556</v>
      </c>
      <c r="C46" s="27"/>
      <c r="D46" s="27"/>
      <c r="E46" s="27"/>
      <c r="I46" s="8">
        <v>27018</v>
      </c>
      <c r="J46" s="12"/>
      <c r="K46" s="12"/>
      <c r="L46" s="12"/>
      <c r="M46" s="8">
        <v>27018</v>
      </c>
    </row>
    <row r="47" spans="2:13" ht="15">
      <c r="B47" s="25" t="s">
        <v>557</v>
      </c>
      <c r="C47" s="27"/>
      <c r="D47" s="27"/>
      <c r="E47" s="27"/>
      <c r="I47" s="12"/>
      <c r="J47" s="12"/>
      <c r="K47" s="12"/>
      <c r="L47" s="12"/>
      <c r="M47" s="8">
        <v>1128</v>
      </c>
    </row>
    <row r="48" spans="2:13" ht="15">
      <c r="B48" s="25" t="s">
        <v>558</v>
      </c>
      <c r="C48" s="27"/>
      <c r="D48" s="27"/>
      <c r="E48" s="27"/>
      <c r="I48" s="12"/>
      <c r="J48" s="12"/>
      <c r="K48" s="12"/>
      <c r="L48" s="12"/>
      <c r="M48" s="8">
        <v>13440</v>
      </c>
    </row>
    <row r="49" spans="2:13" ht="12.75">
      <c r="B49" s="12" t="s">
        <v>559</v>
      </c>
      <c r="I49" s="12"/>
      <c r="J49" s="12"/>
      <c r="K49" s="12"/>
      <c r="L49" s="12"/>
      <c r="M49" s="12">
        <v>27018</v>
      </c>
    </row>
    <row r="50" spans="2:13" ht="12.75">
      <c r="B50" t="s">
        <v>106</v>
      </c>
      <c r="I50">
        <v>945.06</v>
      </c>
      <c r="K50">
        <v>342.31</v>
      </c>
      <c r="M50">
        <f>I50+K50</f>
        <v>1287.37</v>
      </c>
    </row>
    <row r="51" spans="2:13" ht="12.75">
      <c r="B51" t="s">
        <v>560</v>
      </c>
      <c r="I51">
        <v>1653.85</v>
      </c>
      <c r="M51">
        <f>I51+J51</f>
        <v>1653.85</v>
      </c>
    </row>
    <row r="52" spans="2:13" ht="12.75">
      <c r="B52" s="12" t="s">
        <v>39</v>
      </c>
      <c r="C52" s="12"/>
      <c r="D52" s="12"/>
      <c r="M52" s="2">
        <f>M23-M25</f>
        <v>-13483.299999999988</v>
      </c>
    </row>
    <row r="53" spans="2:13" ht="12.75">
      <c r="B53" t="s">
        <v>35</v>
      </c>
      <c r="E53" s="2"/>
      <c r="M53" s="2">
        <v>34548.07</v>
      </c>
    </row>
    <row r="55" spans="2:6" ht="12.75">
      <c r="B55" t="s">
        <v>605</v>
      </c>
      <c r="F55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6"/>
  <sheetViews>
    <sheetView workbookViewId="0" topLeftCell="A1">
      <selection activeCell="E45" sqref="E45"/>
    </sheetView>
  </sheetViews>
  <sheetFormatPr defaultColWidth="9.00390625" defaultRowHeight="12.75"/>
  <cols>
    <col min="8" max="8" width="10.625" style="0" customWidth="1"/>
    <col min="9" max="12" width="9.125" style="0" hidden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722</v>
      </c>
    </row>
    <row r="4" ht="12.75">
      <c r="D4" s="3" t="s">
        <v>36</v>
      </c>
    </row>
    <row r="5" spans="2:13" ht="12.75">
      <c r="B5" t="s">
        <v>12</v>
      </c>
      <c r="M5" s="2">
        <v>171762.97</v>
      </c>
    </row>
    <row r="7" spans="2:3" ht="12.75">
      <c r="B7" s="2" t="s">
        <v>2</v>
      </c>
      <c r="C7" s="2"/>
    </row>
    <row r="9" spans="2:13" ht="12.75">
      <c r="B9" t="s">
        <v>3</v>
      </c>
      <c r="M9">
        <v>37462.99</v>
      </c>
    </row>
    <row r="10" spans="2:13" ht="12.75">
      <c r="B10" t="s">
        <v>4</v>
      </c>
      <c r="M10">
        <v>115444.94</v>
      </c>
    </row>
    <row r="11" spans="2:13" ht="12.75">
      <c r="B11" t="s">
        <v>5</v>
      </c>
      <c r="M11">
        <v>13767.96</v>
      </c>
    </row>
    <row r="12" spans="2:13" ht="12.75">
      <c r="B12" t="s">
        <v>6</v>
      </c>
      <c r="M12">
        <v>2137.36</v>
      </c>
    </row>
    <row r="13" spans="2:13" ht="12.75">
      <c r="B13" t="s">
        <v>7</v>
      </c>
      <c r="M13">
        <v>516797.35</v>
      </c>
    </row>
    <row r="14" spans="2:13" ht="12.75">
      <c r="B14" t="s">
        <v>8</v>
      </c>
      <c r="M14">
        <v>194788.59</v>
      </c>
    </row>
    <row r="15" spans="2:13" ht="12.75">
      <c r="B15" t="s">
        <v>9</v>
      </c>
      <c r="M15">
        <v>241248.79</v>
      </c>
    </row>
    <row r="16" spans="2:13" ht="12.75">
      <c r="B16" s="2" t="s">
        <v>10</v>
      </c>
      <c r="M16" s="2">
        <f>SUM(M9:M15)</f>
        <v>1121647.98</v>
      </c>
    </row>
    <row r="17" spans="2:13" ht="12.75">
      <c r="B17" t="s">
        <v>11</v>
      </c>
      <c r="M17">
        <v>1044601.54</v>
      </c>
    </row>
    <row r="19" spans="2:13" ht="12.75">
      <c r="B19" t="s">
        <v>13</v>
      </c>
      <c r="M19" s="2">
        <f>M5+M16-M17</f>
        <v>248809.40999999992</v>
      </c>
    </row>
    <row r="21" spans="2:4" ht="12.75">
      <c r="B21" s="2" t="s">
        <v>14</v>
      </c>
      <c r="C21" s="2"/>
      <c r="D21" s="2"/>
    </row>
    <row r="23" spans="2:13" ht="12.75">
      <c r="B23" s="2" t="s">
        <v>15</v>
      </c>
      <c r="M23" s="2">
        <f>M15</f>
        <v>241248.79</v>
      </c>
    </row>
    <row r="25" spans="2:13" ht="12.75">
      <c r="B25" s="2" t="s">
        <v>16</v>
      </c>
      <c r="M25" s="2">
        <f>SUM(M27:M38)</f>
        <v>188123.19</v>
      </c>
    </row>
    <row r="26" ht="12.75">
      <c r="B26" t="s">
        <v>40</v>
      </c>
    </row>
    <row r="27" spans="2:13" ht="12.75">
      <c r="B27" t="s">
        <v>17</v>
      </c>
      <c r="M27">
        <v>38231.76</v>
      </c>
    </row>
    <row r="28" spans="2:13" ht="12.75">
      <c r="B28" t="s">
        <v>18</v>
      </c>
      <c r="M28">
        <v>5224.2</v>
      </c>
    </row>
    <row r="29" spans="2:13" ht="12.75">
      <c r="B29" t="s">
        <v>19</v>
      </c>
      <c r="M29">
        <v>12823.08</v>
      </c>
    </row>
    <row r="30" spans="2:13" ht="12.75">
      <c r="B30" t="s">
        <v>96</v>
      </c>
      <c r="M30">
        <v>12823.08</v>
      </c>
    </row>
    <row r="31" spans="2:13" ht="12.75">
      <c r="B31" t="s">
        <v>20</v>
      </c>
      <c r="M31">
        <v>232.8</v>
      </c>
    </row>
    <row r="32" spans="2:13" ht="12.75">
      <c r="B32" t="s">
        <v>21</v>
      </c>
      <c r="M32">
        <v>22084.2</v>
      </c>
    </row>
    <row r="33" spans="2:13" ht="12.75">
      <c r="B33" t="s">
        <v>22</v>
      </c>
      <c r="M33">
        <v>5224.2</v>
      </c>
    </row>
    <row r="34" spans="2:13" ht="12.75">
      <c r="B34" t="s">
        <v>23</v>
      </c>
      <c r="M34">
        <v>37519.32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3" ht="12.75">
      <c r="B38" t="s">
        <v>33</v>
      </c>
      <c r="M38" s="2">
        <f>SUM(M41:M52)</f>
        <v>53960.55000000001</v>
      </c>
    </row>
    <row r="39" ht="12.75">
      <c r="B39" t="s">
        <v>31</v>
      </c>
    </row>
    <row r="40" ht="12.75">
      <c r="B40" t="s">
        <v>37</v>
      </c>
    </row>
    <row r="41" spans="2:13" ht="12.75">
      <c r="B41" t="s">
        <v>64</v>
      </c>
      <c r="M41">
        <v>19590.84</v>
      </c>
    </row>
    <row r="42" spans="2:13" ht="12.75">
      <c r="B42" t="s">
        <v>518</v>
      </c>
      <c r="I42">
        <v>208.57</v>
      </c>
      <c r="M42">
        <f>I42+K42</f>
        <v>208.57</v>
      </c>
    </row>
    <row r="43" spans="2:13" ht="12.75">
      <c r="B43" t="s">
        <v>519</v>
      </c>
      <c r="I43">
        <v>945.06</v>
      </c>
      <c r="M43">
        <f>I43+K43+L43</f>
        <v>945.06</v>
      </c>
    </row>
    <row r="44" spans="2:13" ht="12.75">
      <c r="B44" t="s">
        <v>520</v>
      </c>
      <c r="E44" s="34"/>
      <c r="I44">
        <v>2502.84</v>
      </c>
      <c r="M44">
        <f>I44+K44</f>
        <v>2502.84</v>
      </c>
    </row>
    <row r="45" spans="2:13" ht="12.75">
      <c r="B45" t="s">
        <v>28</v>
      </c>
      <c r="I45">
        <v>417.14</v>
      </c>
      <c r="K45">
        <v>43.21</v>
      </c>
      <c r="M45">
        <f>I45+K45</f>
        <v>460.34999999999997</v>
      </c>
    </row>
    <row r="46" spans="2:13" ht="12.75">
      <c r="B46" s="7" t="s">
        <v>521</v>
      </c>
      <c r="C46" s="12"/>
      <c r="D46" s="12"/>
      <c r="I46" s="1">
        <v>10534</v>
      </c>
      <c r="J46" s="12"/>
      <c r="K46" s="12"/>
      <c r="L46" s="12"/>
      <c r="M46" s="1">
        <v>10534</v>
      </c>
    </row>
    <row r="47" spans="2:13" ht="12.75">
      <c r="B47" s="7" t="s">
        <v>75</v>
      </c>
      <c r="C47" s="12"/>
      <c r="D47" s="12"/>
      <c r="I47" s="1">
        <v>1582</v>
      </c>
      <c r="J47" s="12"/>
      <c r="K47" s="12"/>
      <c r="L47" s="12"/>
      <c r="M47" s="1">
        <v>1582</v>
      </c>
    </row>
    <row r="48" spans="2:13" ht="12.75">
      <c r="B48" s="12" t="s">
        <v>522</v>
      </c>
      <c r="C48" s="12"/>
      <c r="D48" s="12"/>
      <c r="I48" s="12">
        <v>2835.18</v>
      </c>
      <c r="J48" s="12"/>
      <c r="K48" s="12">
        <v>259.3</v>
      </c>
      <c r="L48" s="12"/>
      <c r="M48" s="12">
        <f>I48+K48</f>
        <v>3094.48</v>
      </c>
    </row>
    <row r="49" spans="2:13" ht="12.75">
      <c r="B49" s="12" t="s">
        <v>523</v>
      </c>
      <c r="C49" s="12"/>
      <c r="D49" s="12"/>
      <c r="I49" s="12">
        <v>3780.24</v>
      </c>
      <c r="J49" s="12"/>
      <c r="K49" s="12">
        <v>1444.02</v>
      </c>
      <c r="L49" s="12"/>
      <c r="M49" s="12">
        <f>I49+K49</f>
        <v>5224.26</v>
      </c>
    </row>
    <row r="50" spans="2:13" ht="12.75">
      <c r="B50" s="12" t="s">
        <v>508</v>
      </c>
      <c r="C50" s="12"/>
      <c r="D50" s="12"/>
      <c r="I50" s="12"/>
      <c r="J50" s="12">
        <v>1020.31</v>
      </c>
      <c r="K50" s="12"/>
      <c r="L50" s="12"/>
      <c r="M50" s="12">
        <v>1020.31</v>
      </c>
    </row>
    <row r="51" spans="2:13" ht="12.75">
      <c r="B51" s="7" t="s">
        <v>70</v>
      </c>
      <c r="C51" s="12"/>
      <c r="D51" s="12"/>
      <c r="I51" s="12"/>
      <c r="J51" s="12"/>
      <c r="K51" s="12"/>
      <c r="L51" s="12"/>
      <c r="M51" s="8">
        <v>5962.66</v>
      </c>
    </row>
    <row r="52" spans="2:13" ht="12.75">
      <c r="B52" s="12" t="s">
        <v>444</v>
      </c>
      <c r="D52" s="12"/>
      <c r="I52" s="12">
        <v>2835.18</v>
      </c>
      <c r="J52" s="12"/>
      <c r="K52" s="12"/>
      <c r="L52" s="12"/>
      <c r="M52" s="12">
        <f>I52+K52</f>
        <v>2835.18</v>
      </c>
    </row>
    <row r="53" spans="2:13" ht="12.75">
      <c r="B53" s="12" t="s">
        <v>39</v>
      </c>
      <c r="C53" s="12"/>
      <c r="D53" s="12"/>
      <c r="M53" s="2">
        <f>M23-M25</f>
        <v>53125.600000000006</v>
      </c>
    </row>
    <row r="54" spans="2:13" ht="12.75">
      <c r="B54" t="s">
        <v>35</v>
      </c>
      <c r="E54" s="2"/>
      <c r="M54" s="2">
        <v>62706.92</v>
      </c>
    </row>
    <row r="56" spans="2:6" ht="12.75">
      <c r="B56" t="s">
        <v>723</v>
      </c>
      <c r="F56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M53"/>
  <sheetViews>
    <sheetView workbookViewId="0" topLeftCell="A13">
      <selection activeCell="P41" sqref="P41:P42"/>
    </sheetView>
  </sheetViews>
  <sheetFormatPr defaultColWidth="9.00390625" defaultRowHeight="12.75"/>
  <cols>
    <col min="8" max="8" width="10.00390625" style="0" customWidth="1"/>
    <col min="9" max="9" width="8.375" style="0" hidden="1" customWidth="1"/>
    <col min="10" max="10" width="10.625" style="0" hidden="1" customWidth="1"/>
    <col min="11" max="11" width="14.25390625" style="0" hidden="1" customWidth="1"/>
    <col min="12" max="12" width="26.625" style="0" hidden="1" customWidth="1"/>
  </cols>
  <sheetData>
    <row r="2" ht="12.75">
      <c r="D2" s="6" t="s">
        <v>0</v>
      </c>
    </row>
    <row r="3" ht="12.75">
      <c r="D3" s="3" t="s">
        <v>1</v>
      </c>
    </row>
    <row r="4" ht="12.75">
      <c r="D4" s="3" t="s">
        <v>627</v>
      </c>
    </row>
    <row r="5" ht="12.75">
      <c r="D5" s="3" t="s">
        <v>36</v>
      </c>
    </row>
    <row r="6" spans="2:13" ht="12.75">
      <c r="B6" t="s">
        <v>12</v>
      </c>
      <c r="M6" s="2">
        <v>342013.63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20607.98</v>
      </c>
    </row>
    <row r="11" spans="2:13" ht="12.75">
      <c r="B11" t="s">
        <v>4</v>
      </c>
      <c r="M11">
        <v>82051.3</v>
      </c>
    </row>
    <row r="12" spans="2:13" ht="12.75">
      <c r="B12" t="s">
        <v>633</v>
      </c>
      <c r="M12">
        <v>137479.38</v>
      </c>
    </row>
    <row r="13" spans="2:13" ht="12.75">
      <c r="B13" t="s">
        <v>6</v>
      </c>
      <c r="M13">
        <v>3087.29</v>
      </c>
    </row>
    <row r="14" spans="2:13" ht="12.75">
      <c r="B14" t="s">
        <v>7</v>
      </c>
      <c r="M14">
        <v>334923.36</v>
      </c>
    </row>
    <row r="15" spans="2:13" ht="12.75">
      <c r="B15" t="s">
        <v>8</v>
      </c>
      <c r="M15">
        <v>192357.27</v>
      </c>
    </row>
    <row r="16" spans="2:13" ht="12.75">
      <c r="B16" t="s">
        <v>9</v>
      </c>
      <c r="M16">
        <v>150630.25</v>
      </c>
    </row>
    <row r="17" spans="2:13" ht="12.75">
      <c r="B17" s="2" t="s">
        <v>10</v>
      </c>
      <c r="M17" s="2">
        <f>SUM(M10:M16)</f>
        <v>921136.8300000001</v>
      </c>
    </row>
    <row r="18" spans="2:13" ht="12.75">
      <c r="B18" t="s">
        <v>11</v>
      </c>
      <c r="M18">
        <v>779398.91</v>
      </c>
    </row>
    <row r="20" spans="2:13" ht="12.75">
      <c r="B20" t="s">
        <v>13</v>
      </c>
      <c r="M20" s="2">
        <f>M6+M17-M18</f>
        <v>483751.54999999993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150630.25</v>
      </c>
    </row>
    <row r="26" spans="2:13" ht="12.75">
      <c r="B26" s="2" t="s">
        <v>16</v>
      </c>
      <c r="M26" s="2">
        <f>SUM(M28:M39)</f>
        <v>126448.98</v>
      </c>
    </row>
    <row r="27" ht="12.75">
      <c r="B27" t="s">
        <v>40</v>
      </c>
    </row>
    <row r="28" spans="2:13" ht="12.75">
      <c r="B28" t="s">
        <v>17</v>
      </c>
      <c r="M28">
        <v>24780.6</v>
      </c>
    </row>
    <row r="29" spans="2:13" ht="12.75">
      <c r="B29" t="s">
        <v>18</v>
      </c>
      <c r="M29">
        <v>8311.56</v>
      </c>
    </row>
    <row r="30" spans="2:13" ht="12.75">
      <c r="B30" t="s">
        <v>19</v>
      </c>
      <c r="M30">
        <v>23549.28</v>
      </c>
    </row>
    <row r="31" ht="12.75">
      <c r="B31" t="s">
        <v>96</v>
      </c>
    </row>
    <row r="32" ht="12.75">
      <c r="B32" t="s">
        <v>20</v>
      </c>
    </row>
    <row r="33" spans="2:13" ht="12.75">
      <c r="B33" t="s">
        <v>21</v>
      </c>
      <c r="M33">
        <v>14622.12</v>
      </c>
    </row>
    <row r="34" ht="12.75">
      <c r="B34" t="s">
        <v>22</v>
      </c>
    </row>
    <row r="35" spans="2:13" ht="12.75">
      <c r="B35" t="s">
        <v>23</v>
      </c>
      <c r="M35">
        <v>24318.84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SUM(M42:M49)</f>
        <v>30866.579999999998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611</v>
      </c>
      <c r="M42">
        <v>25396.32</v>
      </c>
    </row>
    <row r="43" spans="2:13" ht="12.75">
      <c r="B43" t="s">
        <v>628</v>
      </c>
      <c r="I43">
        <v>208.57</v>
      </c>
      <c r="K43">
        <v>18.96</v>
      </c>
      <c r="M43">
        <f>I43+K43</f>
        <v>227.53</v>
      </c>
    </row>
    <row r="44" spans="2:13" ht="12.75">
      <c r="B44" t="s">
        <v>629</v>
      </c>
      <c r="I44">
        <f>M44-K44</f>
        <v>278.09</v>
      </c>
      <c r="K44">
        <v>32.54</v>
      </c>
      <c r="M44">
        <v>310.63</v>
      </c>
    </row>
    <row r="45" spans="2:13" ht="12.75">
      <c r="B45" t="s">
        <v>630</v>
      </c>
      <c r="I45">
        <v>2362.65</v>
      </c>
      <c r="K45">
        <v>244.64</v>
      </c>
      <c r="M45">
        <f>I45+K45</f>
        <v>2607.29</v>
      </c>
    </row>
    <row r="46" spans="2:13" ht="12.75">
      <c r="B46" t="s">
        <v>111</v>
      </c>
      <c r="I46">
        <v>625.71</v>
      </c>
      <c r="K46">
        <v>594</v>
      </c>
      <c r="M46">
        <f>I46+K46</f>
        <v>1219.71</v>
      </c>
    </row>
    <row r="47" spans="2:13" ht="12.75">
      <c r="B47" t="s">
        <v>631</v>
      </c>
      <c r="I47">
        <v>104.28</v>
      </c>
      <c r="M47">
        <f>I47+K47</f>
        <v>104.28</v>
      </c>
    </row>
    <row r="48" spans="2:13" ht="12.75">
      <c r="B48" t="s">
        <v>632</v>
      </c>
      <c r="I48">
        <v>469.28</v>
      </c>
      <c r="K48">
        <v>10.12</v>
      </c>
      <c r="M48">
        <f>I48+K48</f>
        <v>479.4</v>
      </c>
    </row>
    <row r="49" spans="2:13" ht="12.75">
      <c r="B49" t="s">
        <v>58</v>
      </c>
      <c r="I49">
        <v>521.42</v>
      </c>
      <c r="M49">
        <f>I49+K49</f>
        <v>521.42</v>
      </c>
    </row>
    <row r="50" spans="2:13" ht="12.75">
      <c r="B50" s="12" t="s">
        <v>39</v>
      </c>
      <c r="C50" s="12"/>
      <c r="D50" s="12"/>
      <c r="M50" s="2">
        <f>M24-M26</f>
        <v>24181.270000000004</v>
      </c>
    </row>
    <row r="51" spans="2:13" ht="12.75">
      <c r="B51" t="s">
        <v>35</v>
      </c>
      <c r="E51" s="2"/>
      <c r="M51" s="2">
        <v>62286.97</v>
      </c>
    </row>
    <row r="53" spans="2:6" ht="12.75">
      <c r="B53" t="s">
        <v>605</v>
      </c>
      <c r="F53" t="s">
        <v>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S48"/>
  <sheetViews>
    <sheetView workbookViewId="0" topLeftCell="A22">
      <selection activeCell="S41" sqref="S41"/>
    </sheetView>
  </sheetViews>
  <sheetFormatPr defaultColWidth="9.00390625" defaultRowHeight="12.75"/>
  <cols>
    <col min="8" max="8" width="10.125" style="0" customWidth="1"/>
    <col min="9" max="9" width="0.12890625" style="0" hidden="1" customWidth="1"/>
    <col min="10" max="12" width="9.125" style="0" hidden="1" customWidth="1"/>
    <col min="17" max="17" width="5.875" style="0" customWidth="1"/>
  </cols>
  <sheetData>
    <row r="2" ht="12.75">
      <c r="D2" s="6" t="s">
        <v>0</v>
      </c>
    </row>
    <row r="3" ht="12.75">
      <c r="D3" s="3" t="s">
        <v>1</v>
      </c>
    </row>
    <row r="4" ht="12.75">
      <c r="D4" s="3" t="s">
        <v>718</v>
      </c>
    </row>
    <row r="5" ht="12.75">
      <c r="D5" s="3" t="s">
        <v>36</v>
      </c>
    </row>
    <row r="6" spans="2:13" ht="12.75">
      <c r="B6" t="s">
        <v>12</v>
      </c>
      <c r="M6" s="2">
        <v>9577.86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6259.09</v>
      </c>
    </row>
    <row r="11" spans="2:13" ht="12.75">
      <c r="B11" t="s">
        <v>4</v>
      </c>
      <c r="M11">
        <v>17123.34</v>
      </c>
    </row>
    <row r="12" spans="2:13" ht="12.75">
      <c r="B12" t="s">
        <v>5</v>
      </c>
      <c r="M12">
        <v>4673.03</v>
      </c>
    </row>
    <row r="13" spans="2:13" ht="12.75">
      <c r="B13" t="s">
        <v>6</v>
      </c>
      <c r="M13">
        <v>431.61</v>
      </c>
    </row>
    <row r="14" spans="2:13" ht="12.75">
      <c r="B14" t="s">
        <v>7</v>
      </c>
      <c r="M14">
        <v>101053.87</v>
      </c>
    </row>
    <row r="15" spans="2:13" ht="12.75">
      <c r="B15" t="s">
        <v>8</v>
      </c>
      <c r="M15">
        <v>22036.76</v>
      </c>
    </row>
    <row r="16" spans="2:13" ht="12.75">
      <c r="B16" t="s">
        <v>9</v>
      </c>
      <c r="M16">
        <v>50352.64</v>
      </c>
    </row>
    <row r="17" spans="2:13" ht="12.75">
      <c r="B17" s="2" t="s">
        <v>10</v>
      </c>
      <c r="M17" s="2">
        <f>SUM(M10:M16)</f>
        <v>201930.34000000003</v>
      </c>
    </row>
    <row r="18" spans="2:13" ht="12.75">
      <c r="B18" t="s">
        <v>11</v>
      </c>
      <c r="M18">
        <v>204466.44</v>
      </c>
    </row>
    <row r="20" spans="2:13" ht="12.75">
      <c r="B20" t="s">
        <v>13</v>
      </c>
      <c r="M20" s="2">
        <f>M6+M17-M18</f>
        <v>7041.760000000009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50352.64</v>
      </c>
    </row>
    <row r="26" spans="2:13" ht="12.75">
      <c r="B26" s="2" t="s">
        <v>16</v>
      </c>
      <c r="M26" s="2">
        <f>SUM(M28:M39)</f>
        <v>35988.450000000004</v>
      </c>
    </row>
    <row r="27" spans="2:19" ht="12.75">
      <c r="B27" t="s">
        <v>40</v>
      </c>
      <c r="S27" t="s">
        <v>759</v>
      </c>
    </row>
    <row r="28" spans="2:19" ht="12.75">
      <c r="B28" t="s">
        <v>17</v>
      </c>
      <c r="M28">
        <v>7341.6</v>
      </c>
      <c r="O28">
        <v>411.7</v>
      </c>
      <c r="P28">
        <v>1.61</v>
      </c>
      <c r="Q28">
        <v>12</v>
      </c>
      <c r="R28" s="35">
        <f>O28*P28*Q28</f>
        <v>7954.044</v>
      </c>
      <c r="S28" s="35">
        <f>R28</f>
        <v>7954.044</v>
      </c>
    </row>
    <row r="29" spans="2:19" ht="12.75">
      <c r="B29" t="s">
        <v>18</v>
      </c>
      <c r="M29">
        <v>1003.2</v>
      </c>
      <c r="O29">
        <v>411.7</v>
      </c>
      <c r="P29">
        <v>0.22</v>
      </c>
      <c r="Q29">
        <v>12</v>
      </c>
      <c r="R29" s="35">
        <f aca="true" t="shared" si="0" ref="R29:R35">O29*P29*Q29</f>
        <v>1086.888</v>
      </c>
      <c r="S29" s="35">
        <f aca="true" t="shared" si="1" ref="S29:S35">R29</f>
        <v>1086.888</v>
      </c>
    </row>
    <row r="30" spans="2:19" ht="12.75">
      <c r="B30" t="s">
        <v>19</v>
      </c>
      <c r="M30">
        <v>6976.8</v>
      </c>
      <c r="O30">
        <v>411.7</v>
      </c>
      <c r="P30">
        <v>1.53</v>
      </c>
      <c r="Q30">
        <v>12</v>
      </c>
      <c r="R30" s="35">
        <f t="shared" si="0"/>
        <v>7558.812</v>
      </c>
      <c r="S30" s="35">
        <f t="shared" si="1"/>
        <v>7558.812</v>
      </c>
    </row>
    <row r="31" spans="2:19" ht="12.75">
      <c r="B31" t="s">
        <v>96</v>
      </c>
      <c r="M31">
        <v>2462.4</v>
      </c>
      <c r="O31">
        <v>411.7</v>
      </c>
      <c r="P31">
        <v>0.54</v>
      </c>
      <c r="Q31">
        <v>12</v>
      </c>
      <c r="R31" s="35">
        <f t="shared" si="0"/>
        <v>2667.8160000000003</v>
      </c>
      <c r="S31" s="35">
        <f t="shared" si="1"/>
        <v>2667.8160000000003</v>
      </c>
    </row>
    <row r="32" spans="2:19" ht="12.75">
      <c r="B32" t="s">
        <v>20</v>
      </c>
      <c r="M32">
        <v>0</v>
      </c>
      <c r="O32">
        <v>411.7</v>
      </c>
      <c r="P32">
        <v>0.03</v>
      </c>
      <c r="Q32">
        <v>12</v>
      </c>
      <c r="R32" s="35">
        <f t="shared" si="0"/>
        <v>148.212</v>
      </c>
      <c r="S32">
        <v>0</v>
      </c>
    </row>
    <row r="33" spans="2:19" ht="12.75">
      <c r="B33" t="s">
        <v>21</v>
      </c>
      <c r="M33">
        <v>4240.8</v>
      </c>
      <c r="O33">
        <v>411.7</v>
      </c>
      <c r="P33">
        <v>0.93</v>
      </c>
      <c r="Q33">
        <v>12</v>
      </c>
      <c r="R33" s="35">
        <f t="shared" si="0"/>
        <v>4594.572</v>
      </c>
      <c r="S33" s="35">
        <f t="shared" si="1"/>
        <v>4594.572</v>
      </c>
    </row>
    <row r="34" spans="2:19" ht="12.75">
      <c r="B34" t="s">
        <v>22</v>
      </c>
      <c r="M34">
        <v>1003.2</v>
      </c>
      <c r="O34">
        <v>411.7</v>
      </c>
      <c r="P34">
        <v>0.22</v>
      </c>
      <c r="Q34">
        <v>12</v>
      </c>
      <c r="R34" s="35">
        <f t="shared" si="0"/>
        <v>1086.888</v>
      </c>
      <c r="S34" s="35">
        <f t="shared" si="1"/>
        <v>1086.888</v>
      </c>
    </row>
    <row r="35" spans="2:19" ht="12.75">
      <c r="B35" t="s">
        <v>23</v>
      </c>
      <c r="M35">
        <v>7204.8</v>
      </c>
      <c r="O35">
        <v>411.7</v>
      </c>
      <c r="P35">
        <v>1.58</v>
      </c>
      <c r="Q35">
        <v>12</v>
      </c>
      <c r="R35" s="35">
        <f t="shared" si="0"/>
        <v>7805.832</v>
      </c>
      <c r="S35" s="35">
        <f t="shared" si="1"/>
        <v>7805.832</v>
      </c>
    </row>
    <row r="36" spans="2:16" ht="12.75">
      <c r="B36" t="s">
        <v>24</v>
      </c>
      <c r="P36">
        <f>SUM(P28:P35)</f>
        <v>6.66</v>
      </c>
    </row>
    <row r="37" ht="12.75">
      <c r="B37" t="s">
        <v>25</v>
      </c>
    </row>
    <row r="38" ht="12.75">
      <c r="B38" t="s">
        <v>32</v>
      </c>
    </row>
    <row r="39" spans="2:19" ht="12.75">
      <c r="B39" t="s">
        <v>33</v>
      </c>
      <c r="M39" s="2">
        <f>SUM(M42:M44)</f>
        <v>5755.65</v>
      </c>
      <c r="O39">
        <v>411.7</v>
      </c>
      <c r="P39">
        <v>3.66</v>
      </c>
      <c r="Q39">
        <v>12</v>
      </c>
      <c r="R39" s="35">
        <f>O39*P39*Q39</f>
        <v>18081.864</v>
      </c>
      <c r="S39">
        <v>5755.65</v>
      </c>
    </row>
    <row r="40" spans="2:19" ht="12.75">
      <c r="B40" t="s">
        <v>31</v>
      </c>
      <c r="P40">
        <f>P36+P39</f>
        <v>10.32</v>
      </c>
      <c r="R40" s="35">
        <f>SUM(R28:R39)</f>
        <v>50984.928</v>
      </c>
      <c r="S40" s="35">
        <f>SUM(S28:S39)</f>
        <v>38510.502</v>
      </c>
    </row>
    <row r="41" spans="2:19" ht="12.75">
      <c r="B41" t="s">
        <v>37</v>
      </c>
      <c r="S41" t="s">
        <v>415</v>
      </c>
    </row>
    <row r="42" spans="2:13" ht="12.75">
      <c r="B42" t="s">
        <v>611</v>
      </c>
      <c r="M42">
        <v>3762</v>
      </c>
    </row>
    <row r="43" spans="2:13" ht="12.75">
      <c r="B43" t="s">
        <v>27</v>
      </c>
      <c r="I43">
        <v>103.53</v>
      </c>
      <c r="M43">
        <f>I43+K43+L43</f>
        <v>103.53</v>
      </c>
    </row>
    <row r="44" spans="2:13" ht="12.75">
      <c r="B44" t="s">
        <v>626</v>
      </c>
      <c r="I44">
        <v>1890.12</v>
      </c>
      <c r="M44">
        <f>I44+J44</f>
        <v>1890.12</v>
      </c>
    </row>
    <row r="45" spans="2:13" ht="12.75">
      <c r="B45" s="12" t="s">
        <v>39</v>
      </c>
      <c r="C45" s="12"/>
      <c r="D45" s="12"/>
      <c r="M45" s="2">
        <f>M24-M26</f>
        <v>14364.189999999995</v>
      </c>
    </row>
    <row r="46" spans="2:13" ht="12.75">
      <c r="B46" t="s">
        <v>35</v>
      </c>
      <c r="E46" s="2"/>
      <c r="M46" s="2">
        <v>27876.81</v>
      </c>
    </row>
    <row r="48" spans="2:6" ht="12.75">
      <c r="B48" t="s">
        <v>605</v>
      </c>
      <c r="F48" t="s">
        <v>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M50"/>
  <sheetViews>
    <sheetView workbookViewId="0" topLeftCell="A32">
      <selection activeCell="O57" sqref="O57"/>
    </sheetView>
  </sheetViews>
  <sheetFormatPr defaultColWidth="9.00390625" defaultRowHeight="12.75"/>
  <cols>
    <col min="8" max="8" width="10.625" style="0" customWidth="1"/>
    <col min="9" max="9" width="0.12890625" style="0" customWidth="1"/>
    <col min="10" max="11" width="9.125" style="0" hidden="1" customWidth="1"/>
    <col min="12" max="12" width="9.253906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402</v>
      </c>
    </row>
    <row r="5" ht="12.75">
      <c r="D5" s="3" t="s">
        <v>36</v>
      </c>
    </row>
    <row r="6" spans="2:13" ht="12.75">
      <c r="B6" t="s">
        <v>12</v>
      </c>
      <c r="M6" s="2">
        <v>9243.43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4039.02</v>
      </c>
    </row>
    <row r="11" spans="2:13" ht="12.75">
      <c r="B11" t="s">
        <v>4</v>
      </c>
      <c r="M11">
        <v>11299.77</v>
      </c>
    </row>
    <row r="12" spans="2:13" ht="12.75">
      <c r="B12" t="s">
        <v>5</v>
      </c>
      <c r="M12">
        <v>3555.71</v>
      </c>
    </row>
    <row r="13" spans="2:13" ht="12.75">
      <c r="B13" t="s">
        <v>6</v>
      </c>
      <c r="M13">
        <v>397.44</v>
      </c>
    </row>
    <row r="14" spans="2:13" ht="12.75">
      <c r="B14" t="s">
        <v>7</v>
      </c>
      <c r="M14">
        <v>106558.79</v>
      </c>
    </row>
    <row r="15" spans="2:13" ht="12.75">
      <c r="B15" t="s">
        <v>8</v>
      </c>
      <c r="M15">
        <v>15578.77</v>
      </c>
    </row>
    <row r="16" spans="2:13" ht="12.75">
      <c r="B16" t="s">
        <v>9</v>
      </c>
      <c r="M16">
        <v>49983.65</v>
      </c>
    </row>
    <row r="17" spans="2:13" ht="12.75">
      <c r="B17" s="2" t="s">
        <v>10</v>
      </c>
      <c r="M17" s="2">
        <f>SUM(M10:M16)</f>
        <v>191413.15</v>
      </c>
    </row>
    <row r="18" spans="2:13" ht="12.75">
      <c r="B18" t="s">
        <v>11</v>
      </c>
      <c r="M18">
        <v>188322.91</v>
      </c>
    </row>
    <row r="20" spans="2:13" ht="12.75">
      <c r="B20" t="s">
        <v>13</v>
      </c>
      <c r="M20" s="2">
        <f>M6+M17-M18</f>
        <v>12333.669999999984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49983.65</v>
      </c>
    </row>
    <row r="26" spans="2:13" ht="12.75">
      <c r="B26" s="2" t="s">
        <v>16</v>
      </c>
      <c r="M26" s="2">
        <f>SUM(M28:M39)</f>
        <v>38993.759999999995</v>
      </c>
    </row>
    <row r="27" ht="12.75">
      <c r="B27" t="s">
        <v>40</v>
      </c>
    </row>
    <row r="28" spans="2:13" ht="12.75">
      <c r="B28" t="s">
        <v>17</v>
      </c>
      <c r="M28">
        <v>7877.88</v>
      </c>
    </row>
    <row r="29" spans="2:13" ht="12.75">
      <c r="B29" t="s">
        <v>18</v>
      </c>
      <c r="M29">
        <v>1079.76</v>
      </c>
    </row>
    <row r="30" spans="2:13" ht="12.75">
      <c r="B30" t="s">
        <v>19</v>
      </c>
      <c r="M30">
        <v>7509.24</v>
      </c>
    </row>
    <row r="31" spans="2:13" ht="12.75">
      <c r="B31" t="s">
        <v>96</v>
      </c>
      <c r="M31">
        <v>2650.32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4564.44</v>
      </c>
    </row>
    <row r="34" spans="2:13" ht="12.75">
      <c r="B34" t="s">
        <v>22</v>
      </c>
      <c r="M34">
        <v>1079.76</v>
      </c>
    </row>
    <row r="35" spans="2:13" ht="12.75">
      <c r="B35" t="s">
        <v>23</v>
      </c>
      <c r="M35">
        <v>7754.64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SUM(M42:M46)</f>
        <v>6477.719999999999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4049.1</v>
      </c>
    </row>
    <row r="43" spans="2:13" ht="12.75">
      <c r="B43" t="s">
        <v>403</v>
      </c>
      <c r="I43">
        <v>472.53</v>
      </c>
      <c r="M43">
        <f>I43+K43</f>
        <v>472.53</v>
      </c>
    </row>
    <row r="44" spans="2:13" ht="12.75">
      <c r="B44" t="s">
        <v>27</v>
      </c>
      <c r="I44">
        <v>103.53</v>
      </c>
      <c r="M44">
        <f>I44+K44+L44</f>
        <v>103.53</v>
      </c>
    </row>
    <row r="45" spans="2:13" ht="12.75">
      <c r="B45" t="s">
        <v>111</v>
      </c>
      <c r="I45">
        <v>208.57</v>
      </c>
      <c r="K45">
        <v>198</v>
      </c>
      <c r="M45">
        <f>I45+K45</f>
        <v>406.57</v>
      </c>
    </row>
    <row r="46" spans="2:13" ht="12.75">
      <c r="B46" t="s">
        <v>184</v>
      </c>
      <c r="J46">
        <v>1181.32</v>
      </c>
      <c r="K46">
        <v>264.67</v>
      </c>
      <c r="M46">
        <f>J46+K46</f>
        <v>1445.99</v>
      </c>
    </row>
    <row r="47" spans="2:13" ht="12.75">
      <c r="B47" s="12" t="s">
        <v>39</v>
      </c>
      <c r="C47" s="12"/>
      <c r="D47" s="12"/>
      <c r="M47" s="2">
        <f>M24-M26</f>
        <v>10989.890000000007</v>
      </c>
    </row>
    <row r="48" spans="2:13" ht="12.75">
      <c r="B48" t="s">
        <v>35</v>
      </c>
      <c r="E48" s="2"/>
      <c r="M48" s="2">
        <v>7775.6</v>
      </c>
    </row>
    <row r="50" ht="12.75">
      <c r="B50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M54"/>
  <sheetViews>
    <sheetView workbookViewId="0" topLeftCell="A32">
      <selection activeCell="N61" sqref="N61"/>
    </sheetView>
  </sheetViews>
  <sheetFormatPr defaultColWidth="9.00390625" defaultRowHeight="12.75"/>
  <cols>
    <col min="3" max="3" width="10.375" style="0" customWidth="1"/>
    <col min="8" max="8" width="10.25390625" style="0" customWidth="1"/>
    <col min="9" max="9" width="0.12890625" style="0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713</v>
      </c>
    </row>
    <row r="5" ht="12.75">
      <c r="D5" s="3" t="s">
        <v>36</v>
      </c>
    </row>
    <row r="6" spans="2:13" ht="12.75">
      <c r="B6" t="s">
        <v>12</v>
      </c>
      <c r="M6" s="2">
        <v>110603.97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39645.71</v>
      </c>
    </row>
    <row r="11" spans="2:13" ht="12.75">
      <c r="B11" t="s">
        <v>4</v>
      </c>
      <c r="M11">
        <v>116021.48</v>
      </c>
    </row>
    <row r="12" spans="2:13" ht="12.75">
      <c r="B12" t="s">
        <v>5</v>
      </c>
      <c r="M12">
        <v>27702.3</v>
      </c>
    </row>
    <row r="13" spans="2:13" ht="12.75">
      <c r="B13" t="s">
        <v>6</v>
      </c>
      <c r="M13">
        <v>832.2</v>
      </c>
    </row>
    <row r="14" spans="2:13" ht="12.75">
      <c r="B14" t="s">
        <v>7</v>
      </c>
      <c r="M14">
        <v>695920.57</v>
      </c>
    </row>
    <row r="15" spans="2:13" ht="12.75">
      <c r="B15" t="s">
        <v>8</v>
      </c>
      <c r="M15">
        <v>181167.6</v>
      </c>
    </row>
    <row r="16" spans="2:13" ht="12.75">
      <c r="B16" t="s">
        <v>9</v>
      </c>
      <c r="M16">
        <v>325019.1</v>
      </c>
    </row>
    <row r="17" spans="2:13" ht="12.75">
      <c r="B17" s="2" t="s">
        <v>10</v>
      </c>
      <c r="M17" s="2">
        <f>SUM(M10:M16)</f>
        <v>1386308.96</v>
      </c>
    </row>
    <row r="18" spans="2:13" ht="12.75">
      <c r="B18" t="s">
        <v>11</v>
      </c>
      <c r="M18">
        <v>1366492.05</v>
      </c>
    </row>
    <row r="20" spans="2:13" ht="12.75">
      <c r="B20" t="s">
        <v>13</v>
      </c>
      <c r="M20" s="2">
        <f>M6+M17-M18</f>
        <v>130420.87999999989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325019.1</v>
      </c>
    </row>
    <row r="26" spans="2:13" ht="12.75">
      <c r="B26" s="2" t="s">
        <v>16</v>
      </c>
      <c r="M26" s="2">
        <f>SUM(M28:M39)</f>
        <v>253778.82</v>
      </c>
    </row>
    <row r="27" ht="12.75">
      <c r="B27" t="s">
        <v>40</v>
      </c>
    </row>
    <row r="28" spans="2:13" ht="12.75">
      <c r="B28" t="s">
        <v>17</v>
      </c>
      <c r="M28">
        <v>51608.4</v>
      </c>
    </row>
    <row r="29" spans="2:13" ht="12.75">
      <c r="B29" t="s">
        <v>18</v>
      </c>
      <c r="M29">
        <v>7052.04</v>
      </c>
    </row>
    <row r="30" spans="2:13" ht="12.75">
      <c r="B30" t="s">
        <v>19</v>
      </c>
      <c r="M30">
        <v>49044</v>
      </c>
    </row>
    <row r="31" spans="2:13" ht="12.75">
      <c r="B31" t="s">
        <v>96</v>
      </c>
      <c r="M31">
        <v>17309.64</v>
      </c>
    </row>
    <row r="32" spans="2:13" ht="12.75">
      <c r="B32" t="s">
        <v>20</v>
      </c>
      <c r="M32">
        <v>905.7</v>
      </c>
    </row>
    <row r="33" spans="2:13" ht="12.75">
      <c r="B33" t="s">
        <v>21</v>
      </c>
      <c r="M33">
        <v>29811</v>
      </c>
    </row>
    <row r="34" spans="2:13" ht="12.75">
      <c r="B34" t="s">
        <v>22</v>
      </c>
      <c r="M34">
        <v>7052.04</v>
      </c>
    </row>
    <row r="35" spans="2:13" ht="12.75">
      <c r="B35" t="s">
        <v>23</v>
      </c>
      <c r="M35">
        <v>50646.72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SUM(M42:M50)</f>
        <v>40349.28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26445.3</v>
      </c>
    </row>
    <row r="43" spans="2:13" ht="12.75">
      <c r="B43" t="s">
        <v>399</v>
      </c>
      <c r="I43">
        <v>208.57</v>
      </c>
      <c r="M43">
        <f>I43+K43</f>
        <v>208.57</v>
      </c>
    </row>
    <row r="44" spans="2:13" ht="12.75">
      <c r="B44" t="s">
        <v>27</v>
      </c>
      <c r="I44">
        <v>207.16</v>
      </c>
      <c r="M44">
        <f>I44+K44+L44</f>
        <v>207.16</v>
      </c>
    </row>
    <row r="45" spans="2:13" ht="12.75">
      <c r="B45" t="s">
        <v>400</v>
      </c>
      <c r="I45">
        <v>2362.65</v>
      </c>
      <c r="K45">
        <v>574.28</v>
      </c>
      <c r="M45">
        <f>I45+K45</f>
        <v>2936.9300000000003</v>
      </c>
    </row>
    <row r="46" spans="2:13" ht="12.75">
      <c r="B46" t="s">
        <v>28</v>
      </c>
      <c r="I46">
        <v>729.86</v>
      </c>
      <c r="K46">
        <v>86.43</v>
      </c>
      <c r="M46">
        <f>I46+K46</f>
        <v>816.29</v>
      </c>
    </row>
    <row r="47" spans="2:13" ht="12.75">
      <c r="B47" t="s">
        <v>111</v>
      </c>
      <c r="D47" t="s">
        <v>587</v>
      </c>
      <c r="I47">
        <v>208.57</v>
      </c>
      <c r="K47">
        <v>132</v>
      </c>
      <c r="M47">
        <f>I47+K47</f>
        <v>340.57</v>
      </c>
    </row>
    <row r="48" spans="2:13" ht="12.75">
      <c r="B48" t="s">
        <v>267</v>
      </c>
      <c r="I48">
        <v>2835.18</v>
      </c>
      <c r="M48">
        <f>I48+K48</f>
        <v>2835.18</v>
      </c>
    </row>
    <row r="49" spans="2:13" ht="12.75">
      <c r="B49" t="s">
        <v>401</v>
      </c>
      <c r="J49">
        <v>834.28</v>
      </c>
      <c r="K49">
        <v>600</v>
      </c>
      <c r="M49">
        <f>J49+K49</f>
        <v>1434.28</v>
      </c>
    </row>
    <row r="50" spans="2:13" ht="12.75">
      <c r="B50" s="7" t="s">
        <v>161</v>
      </c>
      <c r="C50" s="12"/>
      <c r="D50" t="s">
        <v>669</v>
      </c>
      <c r="M50" s="8">
        <v>5125</v>
      </c>
    </row>
    <row r="51" spans="2:13" ht="12.75">
      <c r="B51" s="12" t="s">
        <v>39</v>
      </c>
      <c r="C51" s="12"/>
      <c r="D51" s="12"/>
      <c r="M51" s="2">
        <f>M24-M26</f>
        <v>71240.27999999997</v>
      </c>
    </row>
    <row r="52" spans="2:13" ht="12.75">
      <c r="B52" t="s">
        <v>35</v>
      </c>
      <c r="E52" s="2"/>
      <c r="M52" s="2">
        <v>20505.87</v>
      </c>
    </row>
    <row r="54" spans="2:6" ht="12.75">
      <c r="B54" t="s">
        <v>605</v>
      </c>
      <c r="F54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M75"/>
  <sheetViews>
    <sheetView workbookViewId="0" topLeftCell="A52">
      <selection activeCell="Q43" sqref="Q43:R43"/>
    </sheetView>
  </sheetViews>
  <sheetFormatPr defaultColWidth="9.00390625" defaultRowHeight="12.75"/>
  <cols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383</v>
      </c>
    </row>
    <row r="5" ht="12.75">
      <c r="D5" s="3" t="s">
        <v>36</v>
      </c>
    </row>
    <row r="6" spans="2:13" ht="12.75">
      <c r="B6" t="s">
        <v>12</v>
      </c>
      <c r="M6" s="2">
        <v>298254.14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76043.05</v>
      </c>
    </row>
    <row r="11" spans="2:13" ht="12.75">
      <c r="B11" t="s">
        <v>4</v>
      </c>
      <c r="M11">
        <v>236232.39</v>
      </c>
    </row>
    <row r="12" spans="2:13" ht="12.75">
      <c r="B12" t="s">
        <v>5</v>
      </c>
      <c r="M12">
        <v>20804.82</v>
      </c>
    </row>
    <row r="13" spans="2:13" ht="12.75">
      <c r="B13" t="s">
        <v>6</v>
      </c>
      <c r="M13">
        <v>4128.92</v>
      </c>
    </row>
    <row r="14" spans="2:13" ht="12.75">
      <c r="B14" t="s">
        <v>7</v>
      </c>
      <c r="M14">
        <v>841190.72</v>
      </c>
    </row>
    <row r="15" spans="2:13" ht="12.75">
      <c r="B15" t="s">
        <v>8</v>
      </c>
      <c r="M15">
        <v>349749.9</v>
      </c>
    </row>
    <row r="16" spans="2:13" ht="12.75">
      <c r="B16" t="s">
        <v>9</v>
      </c>
      <c r="M16">
        <v>388497.9</v>
      </c>
    </row>
    <row r="17" spans="2:13" ht="12.75">
      <c r="B17" t="s">
        <v>398</v>
      </c>
      <c r="M17">
        <v>73747.33</v>
      </c>
    </row>
    <row r="18" spans="2:13" ht="12.75">
      <c r="B18" s="2" t="s">
        <v>10</v>
      </c>
      <c r="M18" s="2">
        <f>SUM(M10:M17)</f>
        <v>1990395.0299999998</v>
      </c>
    </row>
    <row r="19" spans="2:13" ht="12.75">
      <c r="B19" t="s">
        <v>11</v>
      </c>
      <c r="M19">
        <v>1993307.96</v>
      </c>
    </row>
    <row r="21" spans="2:13" ht="12.75">
      <c r="B21" t="s">
        <v>13</v>
      </c>
      <c r="M21" s="2">
        <f>M6+M18-M19</f>
        <v>295341.20999999996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388497.9</v>
      </c>
    </row>
    <row r="27" spans="2:13" ht="12.75">
      <c r="B27" s="2" t="s">
        <v>16</v>
      </c>
      <c r="M27" s="2">
        <f>SUM(M29:M40)</f>
        <v>414659.38</v>
      </c>
    </row>
    <row r="28" ht="12.75">
      <c r="B28" t="s">
        <v>40</v>
      </c>
    </row>
    <row r="29" spans="2:13" ht="12.75">
      <c r="B29" t="s">
        <v>17</v>
      </c>
      <c r="M29">
        <v>62233.56</v>
      </c>
    </row>
    <row r="30" spans="2:13" ht="12.75">
      <c r="B30" t="s">
        <v>18</v>
      </c>
      <c r="M30">
        <v>8503.92</v>
      </c>
    </row>
    <row r="31" spans="2:13" ht="12.75">
      <c r="B31" t="s">
        <v>19</v>
      </c>
      <c r="M31">
        <v>59141.28</v>
      </c>
    </row>
    <row r="32" spans="2:13" ht="12.75">
      <c r="B32" t="s">
        <v>96</v>
      </c>
      <c r="M32">
        <v>20873.4</v>
      </c>
    </row>
    <row r="33" spans="2:13" ht="12.75">
      <c r="B33" t="s">
        <v>20</v>
      </c>
      <c r="M33">
        <v>1992.7</v>
      </c>
    </row>
    <row r="34" spans="2:13" ht="12.75">
      <c r="B34" t="s">
        <v>21</v>
      </c>
      <c r="M34">
        <v>35948.64</v>
      </c>
    </row>
    <row r="35" spans="2:13" ht="12.75">
      <c r="B35" t="s">
        <v>22</v>
      </c>
      <c r="M35">
        <v>8503.92</v>
      </c>
    </row>
    <row r="36" spans="2:13" ht="12.75">
      <c r="B36" t="s">
        <v>23</v>
      </c>
      <c r="M36">
        <v>61074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SUM(M43:M71)</f>
        <v>156387.96000000002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31889.88</v>
      </c>
    </row>
    <row r="44" spans="2:13" ht="12.75">
      <c r="B44" s="12" t="s">
        <v>384</v>
      </c>
      <c r="C44" s="12"/>
      <c r="D44" s="12"/>
      <c r="I44" s="12">
        <v>834.28</v>
      </c>
      <c r="J44" s="12"/>
      <c r="K44" s="12"/>
      <c r="L44" s="12"/>
      <c r="M44" s="12">
        <f>I44+K44</f>
        <v>834.28</v>
      </c>
    </row>
    <row r="45" spans="2:13" ht="12.75">
      <c r="B45" s="12" t="s">
        <v>385</v>
      </c>
      <c r="C45" s="12"/>
      <c r="D45" s="12"/>
      <c r="I45" s="12">
        <v>417.14</v>
      </c>
      <c r="J45" s="12"/>
      <c r="K45" s="12"/>
      <c r="L45" s="12"/>
      <c r="M45" s="12">
        <f>I45+K45</f>
        <v>417.14</v>
      </c>
    </row>
    <row r="46" spans="2:13" ht="12.75">
      <c r="B46" s="12" t="s">
        <v>247</v>
      </c>
      <c r="C46" s="12"/>
      <c r="D46" s="12"/>
      <c r="I46" s="12">
        <v>945.06</v>
      </c>
      <c r="J46" s="12"/>
      <c r="K46" s="12"/>
      <c r="L46" s="12"/>
      <c r="M46" s="12">
        <f>I46+K46</f>
        <v>945.06</v>
      </c>
    </row>
    <row r="47" spans="2:13" ht="12.75">
      <c r="B47" s="12" t="s">
        <v>386</v>
      </c>
      <c r="C47" s="12"/>
      <c r="D47" s="12"/>
      <c r="I47" s="12">
        <v>3780.24</v>
      </c>
      <c r="J47" s="12"/>
      <c r="K47" s="12">
        <v>3618.87</v>
      </c>
      <c r="L47" s="12"/>
      <c r="M47" s="12">
        <f>I47+K47</f>
        <v>7399.11</v>
      </c>
    </row>
    <row r="48" spans="2:13" ht="12.75">
      <c r="B48" s="12" t="s">
        <v>387</v>
      </c>
      <c r="C48" s="12"/>
      <c r="D48" s="12"/>
      <c r="I48" s="12">
        <v>208.57</v>
      </c>
      <c r="J48" s="12"/>
      <c r="K48" s="12">
        <v>20.37</v>
      </c>
      <c r="L48" s="12"/>
      <c r="M48" s="12">
        <f>I48+K48</f>
        <v>228.94</v>
      </c>
    </row>
    <row r="49" spans="2:13" ht="12.75">
      <c r="B49" s="12" t="s">
        <v>304</v>
      </c>
      <c r="C49" s="12"/>
      <c r="D49" s="12"/>
      <c r="I49" s="12">
        <v>4767.7</v>
      </c>
      <c r="J49" s="12"/>
      <c r="K49" s="12">
        <v>385.8</v>
      </c>
      <c r="L49" s="12"/>
      <c r="M49" s="12">
        <f>I49+K49+L49</f>
        <v>5153.5</v>
      </c>
    </row>
    <row r="50" spans="2:13" ht="12.75">
      <c r="B50" s="12" t="s">
        <v>27</v>
      </c>
      <c r="C50" s="12"/>
      <c r="D50" s="12"/>
      <c r="I50" s="12">
        <v>207.06</v>
      </c>
      <c r="J50" s="12"/>
      <c r="K50" s="12"/>
      <c r="L50" s="12"/>
      <c r="M50" s="12">
        <f>I50+K50+L50</f>
        <v>207.06</v>
      </c>
    </row>
    <row r="51" spans="2:13" ht="12.75">
      <c r="B51" s="12" t="s">
        <v>388</v>
      </c>
      <c r="C51" s="12"/>
      <c r="D51" s="12"/>
      <c r="I51" s="12">
        <v>1890.12</v>
      </c>
      <c r="J51" s="12"/>
      <c r="K51" s="12">
        <v>83.16</v>
      </c>
      <c r="L51" s="12"/>
      <c r="M51" s="12">
        <f>I51+K51</f>
        <v>1973.28</v>
      </c>
    </row>
    <row r="52" spans="2:13" ht="12.75">
      <c r="B52" s="12" t="s">
        <v>28</v>
      </c>
      <c r="C52" s="12"/>
      <c r="D52" s="12"/>
      <c r="I52" s="12">
        <v>208.57</v>
      </c>
      <c r="J52" s="12"/>
      <c r="K52" s="12">
        <v>21.61</v>
      </c>
      <c r="L52" s="12"/>
      <c r="M52" s="12">
        <f>I52+K52</f>
        <v>230.18</v>
      </c>
    </row>
    <row r="53" spans="2:13" ht="12.75">
      <c r="B53" s="7" t="s">
        <v>57</v>
      </c>
      <c r="C53" s="12"/>
      <c r="D53" s="12"/>
      <c r="I53" s="8">
        <v>11748</v>
      </c>
      <c r="J53" s="12"/>
      <c r="K53" s="12"/>
      <c r="L53" s="12"/>
      <c r="M53" s="8">
        <v>11748</v>
      </c>
    </row>
    <row r="54" spans="2:13" ht="12.75">
      <c r="B54" s="7" t="s">
        <v>290</v>
      </c>
      <c r="C54" s="12"/>
      <c r="D54" s="12"/>
      <c r="I54" s="8">
        <v>4781</v>
      </c>
      <c r="J54" s="12"/>
      <c r="K54" s="12"/>
      <c r="L54" s="12"/>
      <c r="M54" s="8">
        <v>4781</v>
      </c>
    </row>
    <row r="55" spans="2:13" ht="12.75">
      <c r="B55" s="12" t="s">
        <v>111</v>
      </c>
      <c r="C55" s="12"/>
      <c r="D55" s="12"/>
      <c r="I55" s="12">
        <v>278.09</v>
      </c>
      <c r="J55" s="12"/>
      <c r="K55" s="12">
        <v>132</v>
      </c>
      <c r="L55" s="12"/>
      <c r="M55" s="12">
        <f aca="true" t="shared" si="0" ref="M55:M62">I55+K55</f>
        <v>410.09</v>
      </c>
    </row>
    <row r="56" spans="2:13" ht="12.75">
      <c r="B56" s="12" t="s">
        <v>389</v>
      </c>
      <c r="C56" s="12"/>
      <c r="D56" s="12"/>
      <c r="I56" s="12">
        <v>1417.59</v>
      </c>
      <c r="J56" s="12"/>
      <c r="K56" s="12"/>
      <c r="L56" s="12"/>
      <c r="M56" s="12">
        <f t="shared" si="0"/>
        <v>1417.59</v>
      </c>
    </row>
    <row r="57" spans="2:13" ht="12.75">
      <c r="B57" s="12" t="s">
        <v>290</v>
      </c>
      <c r="C57" s="12"/>
      <c r="D57" s="12"/>
      <c r="I57" s="12">
        <v>208.57</v>
      </c>
      <c r="J57" s="12"/>
      <c r="K57" s="12"/>
      <c r="L57" s="12"/>
      <c r="M57" s="12">
        <f t="shared" si="0"/>
        <v>208.57</v>
      </c>
    </row>
    <row r="58" spans="2:13" ht="12.75">
      <c r="B58" s="12" t="s">
        <v>118</v>
      </c>
      <c r="C58" s="12"/>
      <c r="D58" s="12"/>
      <c r="I58" s="12">
        <v>3780.24</v>
      </c>
      <c r="J58" s="12"/>
      <c r="K58" s="12">
        <v>3190.87</v>
      </c>
      <c r="L58" s="12"/>
      <c r="M58" s="12">
        <f t="shared" si="0"/>
        <v>6971.11</v>
      </c>
    </row>
    <row r="59" spans="2:13" ht="12.75">
      <c r="B59" s="12" t="s">
        <v>390</v>
      </c>
      <c r="C59" s="12"/>
      <c r="D59" s="12"/>
      <c r="I59" s="12">
        <v>417.14</v>
      </c>
      <c r="J59" s="12"/>
      <c r="K59" s="12"/>
      <c r="L59" s="12"/>
      <c r="M59" s="12">
        <f t="shared" si="0"/>
        <v>417.14</v>
      </c>
    </row>
    <row r="60" spans="2:13" ht="12.75">
      <c r="B60" s="12" t="s">
        <v>391</v>
      </c>
      <c r="C60" s="12"/>
      <c r="D60" s="12"/>
      <c r="I60" s="12">
        <v>3307.71</v>
      </c>
      <c r="J60" s="12"/>
      <c r="K60" s="12">
        <v>1900.24</v>
      </c>
      <c r="L60" s="12"/>
      <c r="M60" s="12">
        <f t="shared" si="0"/>
        <v>5207.95</v>
      </c>
    </row>
    <row r="61" spans="2:13" ht="12.75">
      <c r="B61" s="12" t="s">
        <v>209</v>
      </c>
      <c r="C61" s="12"/>
      <c r="D61" s="12"/>
      <c r="I61" s="12">
        <v>3780.24</v>
      </c>
      <c r="J61" s="12"/>
      <c r="K61" s="12">
        <v>720.83</v>
      </c>
      <c r="L61" s="12"/>
      <c r="M61" s="12">
        <f t="shared" si="0"/>
        <v>4501.07</v>
      </c>
    </row>
    <row r="62" spans="2:13" ht="12.75">
      <c r="B62" s="12" t="s">
        <v>392</v>
      </c>
      <c r="C62" s="12"/>
      <c r="D62" s="12"/>
      <c r="I62" s="12">
        <v>173.81</v>
      </c>
      <c r="J62" s="12"/>
      <c r="K62" s="12"/>
      <c r="L62" s="12"/>
      <c r="M62" s="12">
        <f t="shared" si="0"/>
        <v>173.81</v>
      </c>
    </row>
    <row r="63" spans="2:13" ht="12.75">
      <c r="B63" s="7" t="s">
        <v>393</v>
      </c>
      <c r="C63" s="12"/>
      <c r="D63" s="12"/>
      <c r="I63" s="12"/>
      <c r="J63" s="12"/>
      <c r="K63" s="12"/>
      <c r="L63" s="12"/>
      <c r="M63" s="8">
        <v>5401</v>
      </c>
    </row>
    <row r="64" spans="2:13" ht="12.75">
      <c r="B64" s="12" t="s">
        <v>394</v>
      </c>
      <c r="C64" s="12"/>
      <c r="D64" s="12"/>
      <c r="I64" s="12"/>
      <c r="J64" s="12"/>
      <c r="K64" s="12"/>
      <c r="L64" s="12"/>
      <c r="M64" s="12">
        <v>37342</v>
      </c>
    </row>
    <row r="65" spans="2:13" ht="12.75">
      <c r="B65" s="7" t="s">
        <v>161</v>
      </c>
      <c r="C65" s="12"/>
      <c r="D65" s="12"/>
      <c r="I65" s="12"/>
      <c r="J65" s="12"/>
      <c r="K65" s="12"/>
      <c r="L65" s="12"/>
      <c r="M65" s="8">
        <v>11499</v>
      </c>
    </row>
    <row r="66" spans="2:13" ht="12.75">
      <c r="B66" s="12" t="s">
        <v>395</v>
      </c>
      <c r="C66" s="12"/>
      <c r="D66" s="12"/>
      <c r="I66" s="12">
        <v>417.14</v>
      </c>
      <c r="J66" s="12"/>
      <c r="K66" s="12"/>
      <c r="L66" s="12"/>
      <c r="M66" s="12">
        <f>I66+K66</f>
        <v>417.14</v>
      </c>
    </row>
    <row r="67" spans="2:13" ht="12.75">
      <c r="B67" s="12" t="s">
        <v>329</v>
      </c>
      <c r="C67" s="12"/>
      <c r="D67" s="12"/>
      <c r="I67" s="12">
        <v>1417.59</v>
      </c>
      <c r="J67" s="12"/>
      <c r="K67" s="12"/>
      <c r="L67" s="12"/>
      <c r="M67" s="12">
        <f>I67+K67</f>
        <v>1417.59</v>
      </c>
    </row>
    <row r="68" spans="2:13" ht="12.75">
      <c r="B68" s="12" t="s">
        <v>396</v>
      </c>
      <c r="C68" s="12"/>
      <c r="D68" s="12"/>
      <c r="I68" s="12">
        <v>1181.32</v>
      </c>
      <c r="J68" s="12"/>
      <c r="K68" s="12"/>
      <c r="L68" s="12"/>
      <c r="M68" s="12">
        <f>I68+J68</f>
        <v>1181.32</v>
      </c>
    </row>
    <row r="69" spans="2:13" ht="12.75">
      <c r="B69" s="12" t="s">
        <v>397</v>
      </c>
      <c r="C69" s="12"/>
      <c r="D69" s="12"/>
      <c r="I69" s="12"/>
      <c r="J69" s="12">
        <v>945.06</v>
      </c>
      <c r="K69" s="12">
        <v>264.67</v>
      </c>
      <c r="L69" s="12"/>
      <c r="M69" s="12">
        <f>J69+K69</f>
        <v>1209.73</v>
      </c>
    </row>
    <row r="70" spans="2:13" ht="12.75">
      <c r="B70" s="12" t="s">
        <v>62</v>
      </c>
      <c r="C70" s="12"/>
      <c r="D70" s="12"/>
      <c r="I70" s="12"/>
      <c r="J70" s="12">
        <v>1251.42</v>
      </c>
      <c r="K70" s="12">
        <v>450</v>
      </c>
      <c r="L70" s="12"/>
      <c r="M70" s="12">
        <f>J70+K70</f>
        <v>1701.42</v>
      </c>
    </row>
    <row r="71" spans="2:13" ht="12.75">
      <c r="B71" s="7" t="s">
        <v>83</v>
      </c>
      <c r="C71" s="12"/>
      <c r="D71" s="12"/>
      <c r="I71" s="12"/>
      <c r="J71" s="12"/>
      <c r="K71" s="12"/>
      <c r="L71" s="12"/>
      <c r="M71" s="8">
        <v>11104</v>
      </c>
    </row>
    <row r="72" spans="2:13" ht="12.75">
      <c r="B72" s="12" t="s">
        <v>39</v>
      </c>
      <c r="C72" s="12"/>
      <c r="D72" s="12"/>
      <c r="M72" s="2">
        <f>M25-M27</f>
        <v>-26161.47999999998</v>
      </c>
    </row>
    <row r="73" spans="2:13" ht="12.75">
      <c r="B73" t="s">
        <v>35</v>
      </c>
      <c r="E73" s="2"/>
      <c r="M73" s="2">
        <v>-38625.62</v>
      </c>
    </row>
    <row r="75" ht="12.75">
      <c r="B75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59">
      <selection activeCell="O83" sqref="O83"/>
    </sheetView>
  </sheetViews>
  <sheetFormatPr defaultColWidth="9.00390625" defaultRowHeight="12.75"/>
  <cols>
    <col min="4" max="4" width="10.75390625" style="0" customWidth="1"/>
    <col min="8" max="8" width="8.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703</v>
      </c>
    </row>
    <row r="5" ht="12.75">
      <c r="D5" s="3" t="s">
        <v>36</v>
      </c>
    </row>
    <row r="6" spans="2:13" ht="12.75">
      <c r="B6" t="s">
        <v>12</v>
      </c>
      <c r="M6" s="2">
        <v>222761.66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72317.38</v>
      </c>
    </row>
    <row r="11" spans="2:13" ht="12.75">
      <c r="B11" t="s">
        <v>4</v>
      </c>
      <c r="M11">
        <v>224421.5</v>
      </c>
    </row>
    <row r="12" spans="2:13" ht="12.75">
      <c r="B12" t="s">
        <v>5</v>
      </c>
      <c r="M12">
        <v>24953.09</v>
      </c>
    </row>
    <row r="13" spans="2:13" ht="12.75">
      <c r="B13" t="s">
        <v>6</v>
      </c>
      <c r="M13">
        <v>1500.36</v>
      </c>
    </row>
    <row r="14" spans="2:13" ht="12.75">
      <c r="B14" t="s">
        <v>7</v>
      </c>
      <c r="M14">
        <v>1408243.84</v>
      </c>
    </row>
    <row r="15" spans="2:13" ht="12.75">
      <c r="B15" t="s">
        <v>8</v>
      </c>
      <c r="M15">
        <v>386109.54</v>
      </c>
    </row>
    <row r="16" spans="2:13" ht="12.75">
      <c r="B16" t="s">
        <v>9</v>
      </c>
      <c r="M16">
        <v>665915.38</v>
      </c>
    </row>
    <row r="17" spans="2:13" ht="12.75">
      <c r="B17" s="2" t="s">
        <v>10</v>
      </c>
      <c r="M17" s="2">
        <f>SUM(M10:M16)</f>
        <v>2783461.09</v>
      </c>
    </row>
    <row r="18" spans="2:13" ht="12.75">
      <c r="B18" t="s">
        <v>11</v>
      </c>
      <c r="M18">
        <v>2796097.46</v>
      </c>
    </row>
    <row r="20" spans="2:13" ht="12.75">
      <c r="B20" t="s">
        <v>13</v>
      </c>
      <c r="M20" s="2">
        <f>M6+M17-M18</f>
        <v>210125.29000000004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665915.38</v>
      </c>
    </row>
    <row r="26" spans="2:13" ht="12.75">
      <c r="B26" s="2" t="s">
        <v>16</v>
      </c>
      <c r="M26" s="2">
        <f>SUM(M28:M39)</f>
        <v>554385.0899999999</v>
      </c>
    </row>
    <row r="27" ht="12.75">
      <c r="B27" t="s">
        <v>40</v>
      </c>
    </row>
    <row r="28" spans="2:13" ht="12.75">
      <c r="B28" t="s">
        <v>17</v>
      </c>
      <c r="M28">
        <v>104254.92</v>
      </c>
    </row>
    <row r="29" spans="2:13" ht="12.75">
      <c r="B29" t="s">
        <v>18</v>
      </c>
      <c r="M29">
        <v>14246.04</v>
      </c>
    </row>
    <row r="30" spans="2:13" ht="12.75">
      <c r="B30" t="s">
        <v>19</v>
      </c>
      <c r="M30">
        <v>99074.64</v>
      </c>
    </row>
    <row r="31" spans="2:13" ht="12.75">
      <c r="B31" t="s">
        <v>96</v>
      </c>
      <c r="M31">
        <v>34967.52</v>
      </c>
    </row>
    <row r="32" spans="2:13" ht="12.75">
      <c r="B32" t="s">
        <v>20</v>
      </c>
      <c r="M32">
        <v>1907.25</v>
      </c>
    </row>
    <row r="33" spans="2:13" ht="12.75">
      <c r="B33" t="s">
        <v>21</v>
      </c>
      <c r="M33">
        <v>60221.76</v>
      </c>
    </row>
    <row r="34" spans="2:13" ht="12.75">
      <c r="B34" t="s">
        <v>22</v>
      </c>
      <c r="M34">
        <v>14246.04</v>
      </c>
    </row>
    <row r="35" spans="2:13" ht="12.75">
      <c r="B35" t="s">
        <v>23</v>
      </c>
      <c r="M35">
        <v>102312.36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SUM(M42:M70)</f>
        <v>123154.56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53422.55</v>
      </c>
    </row>
    <row r="43" spans="2:13" ht="12.75">
      <c r="B43" s="12" t="s">
        <v>117</v>
      </c>
      <c r="C43" s="12"/>
      <c r="D43" s="12"/>
      <c r="I43" s="12">
        <v>208.57</v>
      </c>
      <c r="J43" s="12"/>
      <c r="K43" s="12">
        <v>35.01</v>
      </c>
      <c r="L43" s="12"/>
      <c r="M43" s="12">
        <f>I43+K43</f>
        <v>243.57999999999998</v>
      </c>
    </row>
    <row r="44" spans="2:13" ht="12.75">
      <c r="B44" s="12" t="s">
        <v>370</v>
      </c>
      <c r="C44" s="12"/>
      <c r="D44" s="12"/>
      <c r="I44" s="12">
        <v>834.28</v>
      </c>
      <c r="J44" s="12"/>
      <c r="K44" s="12">
        <v>161.5</v>
      </c>
      <c r="L44" s="12"/>
      <c r="M44" s="12">
        <f aca="true" t="shared" si="0" ref="M44:M49">I44+K44</f>
        <v>995.78</v>
      </c>
    </row>
    <row r="45" spans="2:13" ht="12.75">
      <c r="B45" s="12" t="s">
        <v>117</v>
      </c>
      <c r="C45" s="12"/>
      <c r="D45" s="12"/>
      <c r="I45" s="12">
        <v>208.57</v>
      </c>
      <c r="J45" s="12"/>
      <c r="K45" s="12">
        <v>35.01</v>
      </c>
      <c r="L45" s="12"/>
      <c r="M45" s="12">
        <f t="shared" si="0"/>
        <v>243.57999999999998</v>
      </c>
    </row>
    <row r="46" spans="2:13" ht="12.75">
      <c r="B46" s="12" t="s">
        <v>117</v>
      </c>
      <c r="C46" s="12"/>
      <c r="D46" s="12"/>
      <c r="I46" s="12">
        <v>208.57</v>
      </c>
      <c r="J46" s="12"/>
      <c r="K46" s="12">
        <v>35.01</v>
      </c>
      <c r="L46" s="12"/>
      <c r="M46" s="12">
        <f t="shared" si="0"/>
        <v>243.57999999999998</v>
      </c>
    </row>
    <row r="47" spans="2:13" ht="12.75">
      <c r="B47" s="12" t="s">
        <v>327</v>
      </c>
      <c r="C47" s="12"/>
      <c r="D47" s="12"/>
      <c r="I47" s="12">
        <v>3780.24</v>
      </c>
      <c r="J47" s="12"/>
      <c r="K47" s="12">
        <v>1168.28</v>
      </c>
      <c r="L47" s="12"/>
      <c r="M47" s="12">
        <f t="shared" si="0"/>
        <v>4948.5199999999995</v>
      </c>
    </row>
    <row r="48" spans="2:13" ht="12.75">
      <c r="B48" s="12" t="s">
        <v>371</v>
      </c>
      <c r="C48" s="12"/>
      <c r="D48" s="12"/>
      <c r="I48" s="12">
        <v>945.06</v>
      </c>
      <c r="J48" s="12"/>
      <c r="K48" s="12">
        <v>208</v>
      </c>
      <c r="L48" s="12"/>
      <c r="M48" s="12">
        <f t="shared" si="0"/>
        <v>1153.06</v>
      </c>
    </row>
    <row r="49" spans="2:13" ht="12.75">
      <c r="B49" s="12" t="s">
        <v>372</v>
      </c>
      <c r="C49" s="12"/>
      <c r="D49" s="12"/>
      <c r="E49" t="s">
        <v>707</v>
      </c>
      <c r="I49" s="12">
        <v>3307.71</v>
      </c>
      <c r="J49" s="12"/>
      <c r="K49" s="12"/>
      <c r="L49" s="12"/>
      <c r="M49" s="12">
        <f t="shared" si="0"/>
        <v>3307.71</v>
      </c>
    </row>
    <row r="50" spans="2:13" ht="12.75">
      <c r="B50" s="12" t="s">
        <v>293</v>
      </c>
      <c r="C50" s="12"/>
      <c r="D50" s="12"/>
      <c r="I50" s="12">
        <v>69.52</v>
      </c>
      <c r="J50" s="12"/>
      <c r="K50" s="12">
        <v>77.61</v>
      </c>
      <c r="L50" s="12"/>
      <c r="M50" s="12">
        <f>I50+K50</f>
        <v>147.13</v>
      </c>
    </row>
    <row r="51" spans="2:13" ht="12.75">
      <c r="B51" s="12" t="s">
        <v>117</v>
      </c>
      <c r="C51" s="12"/>
      <c r="D51" s="12"/>
      <c r="I51" s="12">
        <v>417.14</v>
      </c>
      <c r="J51" s="12"/>
      <c r="K51" s="12"/>
      <c r="L51" s="12"/>
      <c r="M51" s="12">
        <f>I51+K51</f>
        <v>417.14</v>
      </c>
    </row>
    <row r="52" spans="2:13" ht="12.75">
      <c r="B52" s="12" t="s">
        <v>373</v>
      </c>
      <c r="C52" s="12"/>
      <c r="D52" s="12"/>
      <c r="I52" s="12">
        <v>945.06</v>
      </c>
      <c r="J52" s="12"/>
      <c r="K52" s="12">
        <v>77.61</v>
      </c>
      <c r="L52" s="12"/>
      <c r="M52" s="12">
        <f>I52+K52</f>
        <v>1022.67</v>
      </c>
    </row>
    <row r="53" spans="2:13" ht="12.75">
      <c r="B53" s="12" t="s">
        <v>99</v>
      </c>
      <c r="C53" s="12"/>
      <c r="D53" s="12"/>
      <c r="I53" s="12">
        <v>208.57</v>
      </c>
      <c r="J53" s="12"/>
      <c r="K53" s="12"/>
      <c r="L53" s="12"/>
      <c r="M53" s="12">
        <f>I53+K53</f>
        <v>208.57</v>
      </c>
    </row>
    <row r="54" spans="2:13" ht="12.75">
      <c r="B54" s="12" t="s">
        <v>374</v>
      </c>
      <c r="C54" s="12"/>
      <c r="D54" s="12"/>
      <c r="I54" s="12">
        <v>625.71</v>
      </c>
      <c r="J54" s="12"/>
      <c r="K54" s="12"/>
      <c r="L54" s="12"/>
      <c r="M54" s="12">
        <f>I54+K54+L54</f>
        <v>625.71</v>
      </c>
    </row>
    <row r="55" spans="2:13" ht="12.75">
      <c r="B55" s="12" t="s">
        <v>375</v>
      </c>
      <c r="C55" s="12"/>
      <c r="D55" s="12"/>
      <c r="E55" t="s">
        <v>706</v>
      </c>
      <c r="I55" s="12">
        <v>2835.18</v>
      </c>
      <c r="J55" s="12"/>
      <c r="K55" s="12">
        <v>289.72</v>
      </c>
      <c r="L55" s="12"/>
      <c r="M55" s="12">
        <f>I55+K55+L55</f>
        <v>3124.8999999999996</v>
      </c>
    </row>
    <row r="56" spans="2:13" ht="12.75">
      <c r="B56" s="12" t="s">
        <v>27</v>
      </c>
      <c r="C56" s="12"/>
      <c r="D56" s="12"/>
      <c r="I56" s="12">
        <v>828.24</v>
      </c>
      <c r="J56" s="12"/>
      <c r="K56" s="12"/>
      <c r="L56" s="12"/>
      <c r="M56" s="12">
        <f>I56+K56+L56</f>
        <v>828.24</v>
      </c>
    </row>
    <row r="57" spans="2:13" ht="12.75">
      <c r="B57" s="12" t="s">
        <v>376</v>
      </c>
      <c r="C57" s="12"/>
      <c r="D57" s="12"/>
      <c r="I57" s="12">
        <v>2919.98</v>
      </c>
      <c r="J57" s="12"/>
      <c r="K57" s="12">
        <v>217.28</v>
      </c>
      <c r="L57" s="12"/>
      <c r="M57" s="12">
        <f>I57+K57</f>
        <v>3137.26</v>
      </c>
    </row>
    <row r="58" spans="2:13" ht="12.75">
      <c r="B58" s="12" t="s">
        <v>28</v>
      </c>
      <c r="C58" s="12"/>
      <c r="D58" s="12"/>
      <c r="I58" s="12">
        <v>938.56</v>
      </c>
      <c r="J58" s="12"/>
      <c r="K58" s="12">
        <v>172.86</v>
      </c>
      <c r="L58" s="12"/>
      <c r="M58" s="12">
        <f>I58+K58</f>
        <v>1111.42</v>
      </c>
    </row>
    <row r="59" spans="2:13" ht="15">
      <c r="B59" s="25" t="s">
        <v>189</v>
      </c>
      <c r="C59" s="26"/>
      <c r="D59" s="26"/>
      <c r="E59" t="s">
        <v>705</v>
      </c>
      <c r="I59" s="8">
        <v>3838</v>
      </c>
      <c r="J59" s="12"/>
      <c r="K59" s="12"/>
      <c r="L59" s="12"/>
      <c r="M59" s="8">
        <v>3838</v>
      </c>
    </row>
    <row r="60" spans="2:13" ht="15">
      <c r="B60" s="25" t="s">
        <v>377</v>
      </c>
      <c r="C60" s="26"/>
      <c r="D60" s="26"/>
      <c r="I60" s="8">
        <v>13945</v>
      </c>
      <c r="J60" s="12"/>
      <c r="K60" s="12"/>
      <c r="L60" s="12"/>
      <c r="M60" s="8">
        <v>13945</v>
      </c>
    </row>
    <row r="61" spans="2:13" ht="15">
      <c r="B61" s="25" t="s">
        <v>377</v>
      </c>
      <c r="C61" s="26"/>
      <c r="D61" s="26"/>
      <c r="I61" s="8">
        <v>9883</v>
      </c>
      <c r="J61" s="12"/>
      <c r="K61" s="12"/>
      <c r="L61" s="12"/>
      <c r="M61" s="8">
        <v>9883</v>
      </c>
    </row>
    <row r="62" spans="2:13" ht="12.75">
      <c r="B62" s="12" t="s">
        <v>111</v>
      </c>
      <c r="C62" s="12"/>
      <c r="D62" s="12"/>
      <c r="I62" s="12">
        <v>417.14</v>
      </c>
      <c r="J62" s="12"/>
      <c r="K62" s="12">
        <v>330</v>
      </c>
      <c r="L62" s="12"/>
      <c r="M62" s="12">
        <f>I62+K62</f>
        <v>747.14</v>
      </c>
    </row>
    <row r="63" spans="2:13" ht="12.75">
      <c r="B63" s="12" t="s">
        <v>290</v>
      </c>
      <c r="C63" s="12"/>
      <c r="D63" s="12"/>
      <c r="I63" s="12">
        <v>3337.12</v>
      </c>
      <c r="J63" s="12"/>
      <c r="K63" s="12">
        <v>380</v>
      </c>
      <c r="L63" s="12"/>
      <c r="M63" s="12">
        <f>I63+K63</f>
        <v>3717.12</v>
      </c>
    </row>
    <row r="64" spans="2:13" ht="12.75">
      <c r="B64" s="12" t="s">
        <v>267</v>
      </c>
      <c r="C64" s="12"/>
      <c r="D64" s="12"/>
      <c r="I64" s="12">
        <v>3307.71</v>
      </c>
      <c r="J64" s="12"/>
      <c r="K64" s="12"/>
      <c r="L64" s="12"/>
      <c r="M64" s="12">
        <f>I64+K64</f>
        <v>3307.71</v>
      </c>
    </row>
    <row r="65" spans="2:13" ht="12.75">
      <c r="B65" s="12" t="s">
        <v>378</v>
      </c>
      <c r="C65" s="12"/>
      <c r="D65" s="12"/>
      <c r="E65" t="s">
        <v>705</v>
      </c>
      <c r="I65" s="12">
        <v>417.14</v>
      </c>
      <c r="J65" s="12"/>
      <c r="K65" s="12">
        <v>96</v>
      </c>
      <c r="L65" s="12"/>
      <c r="M65" s="12">
        <f>K65+I65</f>
        <v>513.14</v>
      </c>
    </row>
    <row r="66" spans="2:13" ht="12.75">
      <c r="B66" s="12" t="s">
        <v>351</v>
      </c>
      <c r="D66" s="12"/>
      <c r="E66" t="s">
        <v>704</v>
      </c>
      <c r="I66" s="12">
        <v>1319.8</v>
      </c>
      <c r="J66" s="12"/>
      <c r="K66" s="12">
        <v>590.24</v>
      </c>
      <c r="L66" s="12"/>
      <c r="M66" s="12">
        <f>I66+K66</f>
        <v>1910.04</v>
      </c>
    </row>
    <row r="67" spans="2:13" ht="12.75">
      <c r="B67" s="12" t="s">
        <v>379</v>
      </c>
      <c r="D67" s="12"/>
      <c r="I67" s="12">
        <v>1890.12</v>
      </c>
      <c r="J67" s="12"/>
      <c r="K67" s="12">
        <v>761.56</v>
      </c>
      <c r="L67" s="12"/>
      <c r="M67" s="12">
        <f>I67+K67</f>
        <v>2651.68</v>
      </c>
    </row>
    <row r="68" spans="2:13" ht="15">
      <c r="B68" s="25" t="s">
        <v>380</v>
      </c>
      <c r="C68" s="26"/>
      <c r="D68" s="26"/>
      <c r="E68" s="27"/>
      <c r="I68" s="12"/>
      <c r="J68" s="12"/>
      <c r="K68" s="12"/>
      <c r="L68" s="12"/>
      <c r="M68" s="8">
        <v>6701</v>
      </c>
    </row>
    <row r="69" spans="2:13" ht="12.75">
      <c r="B69" s="12" t="s">
        <v>381</v>
      </c>
      <c r="D69" s="12"/>
      <c r="I69" s="12">
        <v>208.57</v>
      </c>
      <c r="J69" s="12"/>
      <c r="K69" s="12">
        <v>108.62</v>
      </c>
      <c r="L69" s="12"/>
      <c r="M69" s="12">
        <f>I69+K69</f>
        <v>317.19</v>
      </c>
    </row>
    <row r="70" spans="2:13" ht="12.75">
      <c r="B70" s="12" t="s">
        <v>382</v>
      </c>
      <c r="C70" s="12"/>
      <c r="D70" s="12"/>
      <c r="I70" s="12">
        <v>417.14</v>
      </c>
      <c r="J70" s="12">
        <v>25</v>
      </c>
      <c r="K70" s="12"/>
      <c r="L70" s="12"/>
      <c r="M70" s="12">
        <f>I70+J70</f>
        <v>442.14</v>
      </c>
    </row>
    <row r="71" spans="2:13" ht="12.75">
      <c r="B71" s="12" t="s">
        <v>39</v>
      </c>
      <c r="C71" s="12"/>
      <c r="D71" s="12"/>
      <c r="M71" s="2">
        <f>M24-M26</f>
        <v>111530.29000000015</v>
      </c>
    </row>
    <row r="72" spans="2:13" ht="12.75">
      <c r="B72" t="s">
        <v>35</v>
      </c>
      <c r="E72" s="2"/>
      <c r="M72" s="2">
        <v>-10511.45</v>
      </c>
    </row>
    <row r="74" spans="2:6" ht="12.75">
      <c r="B74" t="s">
        <v>605</v>
      </c>
      <c r="F74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M69"/>
  <sheetViews>
    <sheetView workbookViewId="0" topLeftCell="A43">
      <selection activeCell="O72" sqref="O72"/>
    </sheetView>
  </sheetViews>
  <sheetFormatPr defaultColWidth="9.00390625" defaultRowHeight="12.75"/>
  <cols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708</v>
      </c>
    </row>
    <row r="5" ht="12.75">
      <c r="D5" s="3" t="s">
        <v>36</v>
      </c>
    </row>
    <row r="6" spans="2:13" ht="12.75">
      <c r="B6" t="s">
        <v>12</v>
      </c>
      <c r="M6" s="2">
        <v>108418.13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38386.04</v>
      </c>
    </row>
    <row r="11" spans="2:13" ht="12.75">
      <c r="B11" t="s">
        <v>4</v>
      </c>
      <c r="M11">
        <v>111746.33</v>
      </c>
    </row>
    <row r="12" spans="2:13" ht="12.75">
      <c r="B12" t="s">
        <v>5</v>
      </c>
      <c r="M12">
        <v>24373.01</v>
      </c>
    </row>
    <row r="13" spans="2:13" ht="12.75">
      <c r="B13" t="s">
        <v>6</v>
      </c>
      <c r="M13">
        <v>1119.73</v>
      </c>
    </row>
    <row r="14" spans="2:13" ht="12.75">
      <c r="B14" t="s">
        <v>7</v>
      </c>
      <c r="M14">
        <v>670371.12</v>
      </c>
    </row>
    <row r="15" spans="2:13" ht="12.75">
      <c r="B15" t="s">
        <v>8</v>
      </c>
      <c r="M15">
        <v>166710.27</v>
      </c>
    </row>
    <row r="16" spans="2:13" ht="12.75">
      <c r="B16" t="s">
        <v>9</v>
      </c>
      <c r="M16">
        <v>315067.12</v>
      </c>
    </row>
    <row r="17" spans="2:13" ht="12.75">
      <c r="B17" s="2" t="s">
        <v>10</v>
      </c>
      <c r="M17" s="2">
        <f>SUM(M10:M16)</f>
        <v>1327773.62</v>
      </c>
    </row>
    <row r="18" spans="2:13" ht="12.75">
      <c r="B18" t="s">
        <v>11</v>
      </c>
      <c r="M18">
        <v>1310319.79</v>
      </c>
    </row>
    <row r="20" spans="2:13" ht="12.75">
      <c r="B20" t="s">
        <v>13</v>
      </c>
      <c r="M20" s="2">
        <f>M6+M17-M18</f>
        <v>125871.95999999996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315067.12</v>
      </c>
    </row>
    <row r="26" spans="2:13" ht="12.75">
      <c r="B26" s="2" t="s">
        <v>16</v>
      </c>
      <c r="M26" s="2">
        <f>SUM(M28:M39)</f>
        <v>297284.05</v>
      </c>
    </row>
    <row r="27" ht="12.75">
      <c r="B27" t="s">
        <v>40</v>
      </c>
    </row>
    <row r="28" spans="2:13" ht="12.75">
      <c r="B28" t="s">
        <v>17</v>
      </c>
      <c r="M28">
        <v>49600.08</v>
      </c>
    </row>
    <row r="29" spans="2:13" ht="12.75">
      <c r="B29" t="s">
        <v>18</v>
      </c>
      <c r="M29">
        <v>6777.6</v>
      </c>
    </row>
    <row r="30" spans="2:13" ht="12.75">
      <c r="B30" t="s">
        <v>19</v>
      </c>
      <c r="M30">
        <v>47135.4</v>
      </c>
    </row>
    <row r="31" spans="2:13" ht="12.75">
      <c r="B31" t="s">
        <v>96</v>
      </c>
      <c r="M31">
        <v>16636.08</v>
      </c>
    </row>
    <row r="32" spans="2:13" ht="12.75">
      <c r="B32" t="s">
        <v>20</v>
      </c>
      <c r="M32">
        <v>1058.4</v>
      </c>
    </row>
    <row r="33" spans="2:13" ht="12.75">
      <c r="B33" t="s">
        <v>21</v>
      </c>
      <c r="M33">
        <v>28650.96</v>
      </c>
    </row>
    <row r="34" spans="2:13" ht="12.75">
      <c r="B34" t="s">
        <v>22</v>
      </c>
      <c r="M34">
        <v>6777.6</v>
      </c>
    </row>
    <row r="35" spans="2:13" ht="12.75">
      <c r="B35" t="s">
        <v>23</v>
      </c>
      <c r="M35">
        <v>48675.84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SUM(M42:M65)</f>
        <v>91972.09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25416.18</v>
      </c>
    </row>
    <row r="43" spans="2:13" ht="12.75">
      <c r="B43" s="12" t="s">
        <v>126</v>
      </c>
      <c r="C43" s="12"/>
      <c r="D43" s="12"/>
      <c r="I43" s="12">
        <v>417.14</v>
      </c>
      <c r="J43" s="12"/>
      <c r="K43" s="12"/>
      <c r="L43" s="12"/>
      <c r="M43" s="12">
        <f>I43+K43</f>
        <v>417.14</v>
      </c>
    </row>
    <row r="44" spans="2:13" ht="12.75">
      <c r="B44" s="12" t="s">
        <v>363</v>
      </c>
      <c r="C44" s="12"/>
      <c r="D44" s="12"/>
      <c r="I44" s="12">
        <v>625.71</v>
      </c>
      <c r="J44" s="12"/>
      <c r="K44" s="12"/>
      <c r="L44" s="12"/>
      <c r="M44" s="12">
        <f>I44+K44</f>
        <v>625.71</v>
      </c>
    </row>
    <row r="45" spans="2:13" ht="12.75">
      <c r="B45" s="12" t="s">
        <v>364</v>
      </c>
      <c r="C45" s="12"/>
      <c r="D45" s="12"/>
      <c r="I45" s="12">
        <v>104.28</v>
      </c>
      <c r="J45" s="12"/>
      <c r="K45" s="12">
        <v>6.79</v>
      </c>
      <c r="L45" s="12"/>
      <c r="M45" s="12">
        <f>I45+K45</f>
        <v>111.07000000000001</v>
      </c>
    </row>
    <row r="46" spans="2:13" ht="12.75">
      <c r="B46" s="12" t="s">
        <v>365</v>
      </c>
      <c r="C46" s="12"/>
      <c r="D46" s="12"/>
      <c r="I46" s="12">
        <v>834.28</v>
      </c>
      <c r="J46" s="12"/>
      <c r="K46" s="12">
        <v>77.61</v>
      </c>
      <c r="L46" s="12"/>
      <c r="M46" s="12">
        <f>I46+K46+L46</f>
        <v>911.89</v>
      </c>
    </row>
    <row r="47" spans="2:13" ht="12.75">
      <c r="B47" s="12" t="s">
        <v>179</v>
      </c>
      <c r="C47" s="12"/>
      <c r="D47" s="12"/>
      <c r="I47" s="12">
        <v>417.14</v>
      </c>
      <c r="J47" s="12"/>
      <c r="K47" s="12">
        <v>948</v>
      </c>
      <c r="L47" s="12"/>
      <c r="M47" s="12">
        <f>I47+K47</f>
        <v>1365.1399999999999</v>
      </c>
    </row>
    <row r="48" spans="2:13" ht="12.75">
      <c r="B48" s="12" t="s">
        <v>189</v>
      </c>
      <c r="C48" s="12"/>
      <c r="D48" s="12"/>
      <c r="I48" s="12">
        <v>5448.8</v>
      </c>
      <c r="J48" s="12"/>
      <c r="K48" s="12">
        <v>781.75</v>
      </c>
      <c r="L48" s="12"/>
      <c r="M48" s="12">
        <f>I48+K48+L48</f>
        <v>6230.55</v>
      </c>
    </row>
    <row r="49" spans="2:13" ht="12.75">
      <c r="B49" s="12" t="s">
        <v>709</v>
      </c>
      <c r="C49" s="12"/>
      <c r="D49" s="12"/>
      <c r="I49" s="12">
        <v>2209.47</v>
      </c>
      <c r="J49" s="12"/>
      <c r="K49" s="12"/>
      <c r="L49" s="12"/>
      <c r="M49" s="12">
        <f>I49+K49+L49</f>
        <v>2209.47</v>
      </c>
    </row>
    <row r="50" spans="2:13" ht="12.75">
      <c r="B50" s="12" t="s">
        <v>27</v>
      </c>
      <c r="C50" s="12"/>
      <c r="D50" s="12"/>
      <c r="I50" s="12">
        <v>414.12</v>
      </c>
      <c r="J50" s="12"/>
      <c r="K50" s="12"/>
      <c r="L50" s="12"/>
      <c r="M50" s="12">
        <f>I50+K50+L50</f>
        <v>414.12</v>
      </c>
    </row>
    <row r="51" spans="2:13" ht="12.75">
      <c r="B51" s="7" t="s">
        <v>366</v>
      </c>
      <c r="C51" s="12"/>
      <c r="D51" s="12"/>
      <c r="I51" s="1">
        <v>2259</v>
      </c>
      <c r="J51" s="12"/>
      <c r="K51" s="12"/>
      <c r="L51" s="12"/>
      <c r="M51" s="12">
        <v>2259</v>
      </c>
    </row>
    <row r="52" spans="2:13" ht="12.75">
      <c r="B52" s="12" t="s">
        <v>95</v>
      </c>
      <c r="C52" s="12"/>
      <c r="D52" s="12" t="s">
        <v>710</v>
      </c>
      <c r="I52" s="12">
        <v>1890.12</v>
      </c>
      <c r="J52" s="12"/>
      <c r="K52" s="12">
        <v>179.92</v>
      </c>
      <c r="L52" s="12"/>
      <c r="M52" s="12">
        <f>I52+K52</f>
        <v>2070.04</v>
      </c>
    </row>
    <row r="53" spans="2:13" ht="12.75">
      <c r="B53" s="12" t="s">
        <v>28</v>
      </c>
      <c r="C53" s="12"/>
      <c r="D53" s="12"/>
      <c r="I53" s="12">
        <v>521.42</v>
      </c>
      <c r="J53" s="12"/>
      <c r="K53" s="12">
        <v>86.43</v>
      </c>
      <c r="L53" s="12"/>
      <c r="M53" s="12">
        <f>I53+K53</f>
        <v>607.8499999999999</v>
      </c>
    </row>
    <row r="54" spans="2:13" ht="12.75">
      <c r="B54" s="7" t="s">
        <v>367</v>
      </c>
      <c r="C54" s="12"/>
      <c r="D54" s="12"/>
      <c r="I54" s="8">
        <v>1813</v>
      </c>
      <c r="J54" s="12"/>
      <c r="K54" s="12"/>
      <c r="L54" s="12"/>
      <c r="M54" s="12">
        <v>1813</v>
      </c>
    </row>
    <row r="55" spans="2:13" ht="12.75">
      <c r="B55" s="12" t="s">
        <v>111</v>
      </c>
      <c r="C55" s="12"/>
      <c r="D55" s="12" t="s">
        <v>587</v>
      </c>
      <c r="I55" s="12">
        <v>417.14</v>
      </c>
      <c r="J55" s="12"/>
      <c r="K55" s="12">
        <v>198</v>
      </c>
      <c r="L55" s="12"/>
      <c r="M55" s="12">
        <f>I55+K55</f>
        <v>615.14</v>
      </c>
    </row>
    <row r="56" spans="2:13" ht="12.75">
      <c r="B56" s="12" t="s">
        <v>173</v>
      </c>
      <c r="C56" s="12"/>
      <c r="D56" s="12"/>
      <c r="I56" s="12">
        <v>417.14</v>
      </c>
      <c r="J56" s="12"/>
      <c r="K56" s="12">
        <v>120.38</v>
      </c>
      <c r="L56" s="12"/>
      <c r="M56" s="12">
        <f>K56+I56</f>
        <v>537.52</v>
      </c>
    </row>
    <row r="57" spans="2:13" ht="12.75">
      <c r="B57" s="12" t="s">
        <v>101</v>
      </c>
      <c r="C57" s="12"/>
      <c r="D57" s="12"/>
      <c r="I57" s="12">
        <v>1890.12</v>
      </c>
      <c r="J57" s="12"/>
      <c r="K57" s="12"/>
      <c r="L57" s="12"/>
      <c r="M57" s="12">
        <f>I57+K57</f>
        <v>1890.12</v>
      </c>
    </row>
    <row r="58" spans="2:13" ht="12.75">
      <c r="B58" s="12" t="s">
        <v>368</v>
      </c>
      <c r="C58" s="12"/>
      <c r="E58" t="s">
        <v>587</v>
      </c>
      <c r="I58" s="12">
        <v>975.06</v>
      </c>
      <c r="J58" s="12"/>
      <c r="K58" s="12"/>
      <c r="L58" s="12"/>
      <c r="M58" s="12">
        <f>I58+K58</f>
        <v>975.06</v>
      </c>
    </row>
    <row r="59" spans="2:13" ht="12.75">
      <c r="B59" s="12" t="s">
        <v>223</v>
      </c>
      <c r="C59" s="12"/>
      <c r="D59" s="12"/>
      <c r="I59" s="12">
        <v>1417.59</v>
      </c>
      <c r="J59" s="12"/>
      <c r="K59" s="12">
        <v>234.42</v>
      </c>
      <c r="L59" s="12"/>
      <c r="M59" s="12">
        <f>I59+K59</f>
        <v>1652.01</v>
      </c>
    </row>
    <row r="60" spans="2:13" ht="12.75">
      <c r="B60" s="12" t="s">
        <v>189</v>
      </c>
      <c r="C60" s="12"/>
      <c r="D60" s="12"/>
      <c r="I60" s="12">
        <v>1890.12</v>
      </c>
      <c r="J60" s="12"/>
      <c r="K60" s="12">
        <v>144.04</v>
      </c>
      <c r="L60" s="12"/>
      <c r="M60" s="12">
        <f>I60+K60</f>
        <v>2034.1599999999999</v>
      </c>
    </row>
    <row r="61" spans="2:13" ht="12.75">
      <c r="B61" s="12" t="s">
        <v>142</v>
      </c>
      <c r="C61" s="12"/>
      <c r="D61" s="12"/>
      <c r="I61" s="12">
        <v>521.42</v>
      </c>
      <c r="J61" s="12"/>
      <c r="K61" s="12"/>
      <c r="L61" s="12"/>
      <c r="M61" s="12">
        <f>I61+K61</f>
        <v>521.42</v>
      </c>
    </row>
    <row r="62" spans="2:13" ht="12.75">
      <c r="B62" s="7" t="s">
        <v>98</v>
      </c>
      <c r="C62" s="12"/>
      <c r="D62" s="12" t="s">
        <v>587</v>
      </c>
      <c r="I62" s="12"/>
      <c r="J62" s="12"/>
      <c r="K62" s="12"/>
      <c r="L62" s="12"/>
      <c r="M62" s="8">
        <v>35051</v>
      </c>
    </row>
    <row r="63" spans="2:13" ht="12.75">
      <c r="B63" s="12" t="s">
        <v>204</v>
      </c>
      <c r="C63" s="12"/>
      <c r="D63" s="12" t="s">
        <v>711</v>
      </c>
      <c r="I63" s="12">
        <v>1417.59</v>
      </c>
      <c r="J63" s="12"/>
      <c r="L63" s="12"/>
      <c r="M63" s="12">
        <f>I63+J63</f>
        <v>1417.59</v>
      </c>
    </row>
    <row r="64" spans="2:13" ht="12.75">
      <c r="B64" s="12" t="s">
        <v>157</v>
      </c>
      <c r="C64" s="12"/>
      <c r="D64" s="12" t="s">
        <v>712</v>
      </c>
      <c r="I64" s="12">
        <v>1417.59</v>
      </c>
      <c r="J64" s="12"/>
      <c r="L64" s="12"/>
      <c r="M64" s="12">
        <f>I64+J64</f>
        <v>1417.59</v>
      </c>
    </row>
    <row r="65" spans="2:13" ht="12.75">
      <c r="B65" s="12" t="s">
        <v>369</v>
      </c>
      <c r="C65" s="12"/>
      <c r="D65" s="12"/>
      <c r="I65" s="12">
        <v>1181.32</v>
      </c>
      <c r="J65" s="12">
        <v>228</v>
      </c>
      <c r="L65" s="12"/>
      <c r="M65" s="12">
        <f>I65+J65</f>
        <v>1409.32</v>
      </c>
    </row>
    <row r="66" spans="2:13" ht="12.75">
      <c r="B66" s="12" t="s">
        <v>39</v>
      </c>
      <c r="C66" s="12"/>
      <c r="D66" s="12"/>
      <c r="M66" s="2">
        <f>M24-M26</f>
        <v>17783.070000000007</v>
      </c>
    </row>
    <row r="67" spans="2:13" ht="12.75">
      <c r="B67" t="s">
        <v>35</v>
      </c>
      <c r="E67" s="2"/>
      <c r="M67" s="2">
        <v>-12728.72</v>
      </c>
    </row>
    <row r="69" spans="2:6" ht="12.75">
      <c r="B69" t="s">
        <v>605</v>
      </c>
      <c r="F69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M71"/>
  <sheetViews>
    <sheetView workbookViewId="0" topLeftCell="A66">
      <selection activeCell="G92" sqref="G92"/>
    </sheetView>
  </sheetViews>
  <sheetFormatPr defaultColWidth="9.00390625" defaultRowHeight="12.75"/>
  <cols>
    <col min="8" max="8" width="10.75390625" style="0" customWidth="1"/>
    <col min="9" max="9" width="0.12890625" style="0" hidden="1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693</v>
      </c>
    </row>
    <row r="5" ht="12.75">
      <c r="D5" s="3" t="s">
        <v>36</v>
      </c>
    </row>
    <row r="6" spans="2:13" ht="12.75">
      <c r="B6" t="s">
        <v>12</v>
      </c>
      <c r="M6" s="2">
        <v>197752.13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59952.6</v>
      </c>
    </row>
    <row r="11" spans="2:13" ht="12.75">
      <c r="B11" t="s">
        <v>4</v>
      </c>
      <c r="M11">
        <v>185248.58</v>
      </c>
    </row>
    <row r="12" spans="2:13" ht="12.75">
      <c r="B12" t="s">
        <v>5</v>
      </c>
      <c r="M12">
        <v>27446.49</v>
      </c>
    </row>
    <row r="13" spans="2:13" ht="12.75">
      <c r="B13" t="s">
        <v>6</v>
      </c>
      <c r="M13">
        <v>1464.51</v>
      </c>
    </row>
    <row r="14" spans="2:13" ht="12.75">
      <c r="B14" t="s">
        <v>7</v>
      </c>
      <c r="M14">
        <v>957106.9</v>
      </c>
    </row>
    <row r="15" spans="2:13" ht="12.75">
      <c r="B15" t="s">
        <v>8</v>
      </c>
      <c r="M15">
        <v>305589.43</v>
      </c>
    </row>
    <row r="16" spans="2:13" ht="12.75">
      <c r="B16" t="s">
        <v>9</v>
      </c>
      <c r="M16">
        <v>452490.71</v>
      </c>
    </row>
    <row r="17" spans="2:13" ht="12.75">
      <c r="B17" s="2" t="s">
        <v>10</v>
      </c>
      <c r="M17" s="2">
        <f>SUM(M10:M16)</f>
        <v>1989299.22</v>
      </c>
    </row>
    <row r="18" spans="2:13" ht="12.75">
      <c r="B18" t="s">
        <v>11</v>
      </c>
      <c r="M18">
        <v>1929928.99</v>
      </c>
    </row>
    <row r="20" spans="2:13" ht="12.75">
      <c r="B20" t="s">
        <v>13</v>
      </c>
      <c r="M20" s="2">
        <f>M6+M17-M18</f>
        <v>257122.3600000001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452490.71</v>
      </c>
    </row>
    <row r="26" spans="2:13" ht="12.75">
      <c r="B26" s="2" t="s">
        <v>16</v>
      </c>
      <c r="M26" s="2">
        <f>SUM(M28:M39)</f>
        <v>383448.86</v>
      </c>
    </row>
    <row r="27" ht="12.75">
      <c r="B27" t="s">
        <v>40</v>
      </c>
    </row>
    <row r="28" spans="2:13" ht="12.75">
      <c r="B28" t="s">
        <v>17</v>
      </c>
      <c r="M28">
        <v>70912.32</v>
      </c>
    </row>
    <row r="29" spans="2:13" ht="12.75">
      <c r="B29" t="s">
        <v>18</v>
      </c>
      <c r="M29">
        <v>9689.88</v>
      </c>
    </row>
    <row r="30" spans="2:13" ht="12.75">
      <c r="B30" t="s">
        <v>19</v>
      </c>
      <c r="M30">
        <v>67388.76</v>
      </c>
    </row>
    <row r="31" spans="2:13" ht="12.75">
      <c r="B31" t="s">
        <v>96</v>
      </c>
      <c r="M31">
        <v>23784.24</v>
      </c>
    </row>
    <row r="32" spans="2:13" ht="12.75">
      <c r="B32" t="s">
        <v>20</v>
      </c>
      <c r="M32">
        <v>2959.65</v>
      </c>
    </row>
    <row r="33" spans="2:13" ht="12.75">
      <c r="B33" t="s">
        <v>21</v>
      </c>
      <c r="M33">
        <v>40961.76</v>
      </c>
    </row>
    <row r="34" spans="2:13" ht="12.75">
      <c r="B34" t="s">
        <v>22</v>
      </c>
      <c r="M34">
        <v>9689.88</v>
      </c>
    </row>
    <row r="35" spans="2:13" ht="12.75">
      <c r="B35" t="s">
        <v>23</v>
      </c>
      <c r="M35">
        <v>69591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SUM(M42:M67)</f>
        <v>88471.37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36337.08</v>
      </c>
    </row>
    <row r="43" spans="2:13" ht="12.75">
      <c r="B43" t="s">
        <v>99</v>
      </c>
      <c r="I43">
        <v>417.14</v>
      </c>
      <c r="M43">
        <f>I43+K43</f>
        <v>417.14</v>
      </c>
    </row>
    <row r="44" spans="2:13" ht="12.75">
      <c r="B44" t="s">
        <v>350</v>
      </c>
      <c r="E44" t="s">
        <v>702</v>
      </c>
      <c r="I44">
        <v>417.14</v>
      </c>
      <c r="M44">
        <f>I44+K44</f>
        <v>417.14</v>
      </c>
    </row>
    <row r="45" spans="2:13" ht="12.75">
      <c r="B45" t="s">
        <v>351</v>
      </c>
      <c r="I45">
        <v>945.06</v>
      </c>
      <c r="M45">
        <f>I45+K45</f>
        <v>945.06</v>
      </c>
    </row>
    <row r="46" spans="2:13" ht="12.75">
      <c r="B46" t="s">
        <v>352</v>
      </c>
      <c r="I46">
        <v>1890.12</v>
      </c>
      <c r="K46">
        <v>212.64</v>
      </c>
      <c r="M46">
        <f>I46+K46+L46</f>
        <v>2102.7599999999998</v>
      </c>
    </row>
    <row r="47" spans="2:13" ht="12.75">
      <c r="B47" t="s">
        <v>353</v>
      </c>
      <c r="F47" t="s">
        <v>636</v>
      </c>
      <c r="I47">
        <v>945.06</v>
      </c>
      <c r="K47">
        <v>132.96</v>
      </c>
      <c r="M47">
        <f>I47+K47+L47</f>
        <v>1078.02</v>
      </c>
    </row>
    <row r="48" spans="2:13" ht="12.75">
      <c r="B48" t="s">
        <v>27</v>
      </c>
      <c r="I48">
        <v>517.65</v>
      </c>
      <c r="M48">
        <f>I48+K48+L48</f>
        <v>517.65</v>
      </c>
    </row>
    <row r="49" spans="2:13" ht="12.75">
      <c r="B49" s="7" t="s">
        <v>75</v>
      </c>
      <c r="C49" s="12"/>
      <c r="D49" s="12"/>
      <c r="I49" s="12"/>
      <c r="J49" s="12"/>
      <c r="K49" s="12"/>
      <c r="L49" s="12"/>
      <c r="M49" s="1">
        <v>1900</v>
      </c>
    </row>
    <row r="50" spans="2:13" ht="12.75">
      <c r="B50" s="12" t="s">
        <v>145</v>
      </c>
      <c r="C50" s="12"/>
      <c r="D50" s="12"/>
      <c r="I50" s="12">
        <v>1890.12</v>
      </c>
      <c r="J50" s="12"/>
      <c r="K50" s="12">
        <v>41.58</v>
      </c>
      <c r="L50" s="12"/>
      <c r="M50" s="12">
        <f>I50+K50</f>
        <v>1931.6999999999998</v>
      </c>
    </row>
    <row r="51" spans="2:13" ht="12.75">
      <c r="B51" s="12" t="s">
        <v>28</v>
      </c>
      <c r="C51" s="12"/>
      <c r="D51" s="12"/>
      <c r="I51" s="12">
        <v>834.28</v>
      </c>
      <c r="J51" s="12"/>
      <c r="K51" s="12">
        <v>108.04</v>
      </c>
      <c r="L51" s="12"/>
      <c r="M51" s="12">
        <f>I51+K51</f>
        <v>942.3199999999999</v>
      </c>
    </row>
    <row r="52" spans="2:13" ht="12.75">
      <c r="B52" s="7" t="s">
        <v>70</v>
      </c>
      <c r="C52" s="12"/>
      <c r="D52" s="12"/>
      <c r="E52" t="s">
        <v>701</v>
      </c>
      <c r="I52" s="12"/>
      <c r="J52" s="12"/>
      <c r="K52" s="12"/>
      <c r="L52" s="12"/>
      <c r="M52" s="8">
        <v>7089</v>
      </c>
    </row>
    <row r="53" spans="2:13" ht="12.75">
      <c r="B53" t="s">
        <v>351</v>
      </c>
      <c r="E53" t="s">
        <v>700</v>
      </c>
      <c r="I53">
        <v>3307.71</v>
      </c>
      <c r="K53">
        <v>364.39</v>
      </c>
      <c r="M53">
        <f aca="true" t="shared" si="0" ref="M53:M60">I53+K53</f>
        <v>3672.1</v>
      </c>
    </row>
    <row r="54" spans="2:13" ht="12.75">
      <c r="B54" t="s">
        <v>354</v>
      </c>
      <c r="E54" t="s">
        <v>699</v>
      </c>
      <c r="I54">
        <v>1515.6</v>
      </c>
      <c r="K54">
        <v>214.03</v>
      </c>
      <c r="M54">
        <f t="shared" si="0"/>
        <v>1729.6299999999999</v>
      </c>
    </row>
    <row r="55" spans="2:13" ht="12.75">
      <c r="B55" t="s">
        <v>330</v>
      </c>
      <c r="I55">
        <v>417.14</v>
      </c>
      <c r="K55">
        <v>77.61</v>
      </c>
      <c r="M55">
        <f t="shared" si="0"/>
        <v>494.75</v>
      </c>
    </row>
    <row r="56" spans="2:13" ht="12.75">
      <c r="B56" t="s">
        <v>355</v>
      </c>
      <c r="E56" t="s">
        <v>671</v>
      </c>
      <c r="I56">
        <v>1251.42</v>
      </c>
      <c r="K56">
        <v>356</v>
      </c>
      <c r="M56">
        <f t="shared" si="0"/>
        <v>1607.42</v>
      </c>
    </row>
    <row r="57" spans="2:13" ht="12.75">
      <c r="B57" t="s">
        <v>169</v>
      </c>
      <c r="E57" t="s">
        <v>697</v>
      </c>
      <c r="I57">
        <v>2362.65</v>
      </c>
      <c r="K57">
        <v>245.07</v>
      </c>
      <c r="M57">
        <f t="shared" si="0"/>
        <v>2607.7200000000003</v>
      </c>
    </row>
    <row r="58" spans="2:13" ht="12.75">
      <c r="B58" t="s">
        <v>356</v>
      </c>
      <c r="I58">
        <v>1890.12</v>
      </c>
      <c r="K58">
        <v>83.16</v>
      </c>
      <c r="M58">
        <f t="shared" si="0"/>
        <v>1973.28</v>
      </c>
    </row>
    <row r="59" spans="2:13" ht="12.75">
      <c r="B59" t="s">
        <v>357</v>
      </c>
      <c r="I59">
        <v>417.14</v>
      </c>
      <c r="K59">
        <v>210</v>
      </c>
      <c r="M59">
        <f t="shared" si="0"/>
        <v>627.14</v>
      </c>
    </row>
    <row r="60" spans="2:13" ht="12.75">
      <c r="B60" t="s">
        <v>358</v>
      </c>
      <c r="I60">
        <v>708.8</v>
      </c>
      <c r="M60">
        <f t="shared" si="0"/>
        <v>708.8</v>
      </c>
    </row>
    <row r="61" spans="2:13" ht="12.75">
      <c r="B61" t="s">
        <v>175</v>
      </c>
      <c r="M61">
        <v>9240</v>
      </c>
    </row>
    <row r="62" spans="2:13" ht="12.75">
      <c r="B62" t="s">
        <v>215</v>
      </c>
      <c r="E62" t="s">
        <v>696</v>
      </c>
      <c r="I62">
        <v>1417.59</v>
      </c>
      <c r="K62">
        <v>911.68</v>
      </c>
      <c r="M62">
        <f>I62+K62</f>
        <v>2329.27</v>
      </c>
    </row>
    <row r="63" spans="2:13" ht="12.75">
      <c r="B63" t="s">
        <v>359</v>
      </c>
      <c r="F63" t="s">
        <v>698</v>
      </c>
      <c r="I63">
        <v>2835.18</v>
      </c>
      <c r="K63">
        <v>1029</v>
      </c>
      <c r="M63">
        <f>I63+K63</f>
        <v>3864.18</v>
      </c>
    </row>
    <row r="64" spans="2:13" ht="12.75">
      <c r="B64" t="s">
        <v>194</v>
      </c>
      <c r="D64" t="s">
        <v>695</v>
      </c>
      <c r="I64">
        <v>1890.12</v>
      </c>
      <c r="K64">
        <v>406.98</v>
      </c>
      <c r="M64">
        <f>I64+K64</f>
        <v>2297.1</v>
      </c>
    </row>
    <row r="65" spans="2:13" ht="12.75">
      <c r="B65" t="s">
        <v>360</v>
      </c>
      <c r="I65">
        <v>945.06</v>
      </c>
      <c r="M65">
        <f>I65+J65</f>
        <v>945.06</v>
      </c>
    </row>
    <row r="66" spans="2:13" ht="12.75">
      <c r="B66" t="s">
        <v>361</v>
      </c>
      <c r="J66">
        <v>1417.59</v>
      </c>
      <c r="K66">
        <v>69.73</v>
      </c>
      <c r="M66">
        <f>J66+K66</f>
        <v>1487.32</v>
      </c>
    </row>
    <row r="67" spans="2:13" ht="12.75">
      <c r="B67" t="s">
        <v>362</v>
      </c>
      <c r="J67">
        <v>945.06</v>
      </c>
      <c r="K67">
        <v>264.67</v>
      </c>
      <c r="M67">
        <f>J67+K67</f>
        <v>1209.73</v>
      </c>
    </row>
    <row r="68" spans="2:13" ht="12.75">
      <c r="B68" s="12" t="s">
        <v>39</v>
      </c>
      <c r="C68" s="12"/>
      <c r="D68" s="12"/>
      <c r="M68" s="2">
        <f>M24-M26</f>
        <v>69041.85000000003</v>
      </c>
    </row>
    <row r="69" spans="2:13" ht="12.75">
      <c r="B69" t="s">
        <v>35</v>
      </c>
      <c r="E69" s="2"/>
      <c r="M69" s="2">
        <v>68450.06</v>
      </c>
    </row>
    <row r="71" ht="12.75">
      <c r="B71" t="s">
        <v>694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M78"/>
  <sheetViews>
    <sheetView workbookViewId="0" topLeftCell="A63">
      <selection activeCell="F87" sqref="F87"/>
    </sheetView>
  </sheetViews>
  <sheetFormatPr defaultColWidth="9.00390625" defaultRowHeight="12.75"/>
  <cols>
    <col min="8" max="8" width="10.375" style="0" customWidth="1"/>
    <col min="9" max="12" width="9.125" style="0" hidden="1" customWidth="1"/>
  </cols>
  <sheetData>
    <row r="2" ht="12.75">
      <c r="D2" s="6" t="s">
        <v>0</v>
      </c>
    </row>
    <row r="3" ht="12.75">
      <c r="D3" s="3" t="s">
        <v>1</v>
      </c>
    </row>
    <row r="4" ht="12.75">
      <c r="D4" s="3" t="s">
        <v>692</v>
      </c>
    </row>
    <row r="5" ht="12.75">
      <c r="D5" s="3" t="s">
        <v>36</v>
      </c>
    </row>
    <row r="6" spans="2:13" ht="12.75">
      <c r="B6" t="s">
        <v>12</v>
      </c>
      <c r="M6" s="2">
        <v>125999.99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44658.92</v>
      </c>
    </row>
    <row r="11" spans="2:13" ht="12.75">
      <c r="B11" t="s">
        <v>4</v>
      </c>
      <c r="M11">
        <v>128962.46</v>
      </c>
    </row>
    <row r="12" spans="2:13" ht="12.75">
      <c r="B12" t="s">
        <v>5</v>
      </c>
      <c r="M12">
        <v>29965.93</v>
      </c>
    </row>
    <row r="13" spans="2:13" ht="12.75">
      <c r="B13" t="s">
        <v>6</v>
      </c>
      <c r="M13">
        <v>1320.68</v>
      </c>
    </row>
    <row r="14" spans="2:13" ht="12.75">
      <c r="B14" t="s">
        <v>7</v>
      </c>
      <c r="M14">
        <v>832888.77</v>
      </c>
    </row>
    <row r="15" spans="2:13" ht="12.75">
      <c r="B15" t="s">
        <v>8</v>
      </c>
      <c r="M15">
        <v>190019.79</v>
      </c>
    </row>
    <row r="16" spans="2:13" ht="12.75">
      <c r="B16" t="s">
        <v>9</v>
      </c>
      <c r="M16">
        <v>393656.13</v>
      </c>
    </row>
    <row r="17" spans="2:13" ht="12.75">
      <c r="B17" s="2" t="s">
        <v>10</v>
      </c>
      <c r="M17" s="2">
        <f>SUM(M10:M16)</f>
        <v>1621472.6800000002</v>
      </c>
    </row>
    <row r="18" spans="2:13" ht="12.75">
      <c r="B18" t="s">
        <v>11</v>
      </c>
      <c r="M18">
        <v>1624140.54</v>
      </c>
    </row>
    <row r="20" spans="2:13" ht="12.75">
      <c r="B20" t="s">
        <v>13</v>
      </c>
      <c r="M20" s="2">
        <f>M6+M17-M18</f>
        <v>123332.13000000012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393656.13</v>
      </c>
    </row>
    <row r="26" spans="2:13" ht="12.75">
      <c r="B26" s="2" t="s">
        <v>16</v>
      </c>
      <c r="M26" s="2">
        <f>SUM(M28:M39)</f>
        <v>435332.61</v>
      </c>
    </row>
    <row r="27" ht="12.75">
      <c r="B27" t="s">
        <v>40</v>
      </c>
    </row>
    <row r="28" spans="2:13" ht="12.75">
      <c r="B28" t="s">
        <v>17</v>
      </c>
      <c r="M28">
        <v>61625.04</v>
      </c>
    </row>
    <row r="29" spans="2:13" ht="12.75">
      <c r="B29" t="s">
        <v>18</v>
      </c>
      <c r="M29">
        <v>8420.76</v>
      </c>
    </row>
    <row r="30" spans="2:13" ht="12.75">
      <c r="B30" t="s">
        <v>19</v>
      </c>
      <c r="M30">
        <v>58562.88</v>
      </c>
    </row>
    <row r="31" spans="2:13" ht="12.75">
      <c r="B31" t="s">
        <v>96</v>
      </c>
      <c r="M31">
        <v>20669.28</v>
      </c>
    </row>
    <row r="32" spans="2:13" ht="12.75">
      <c r="B32" t="s">
        <v>20</v>
      </c>
      <c r="M32">
        <v>1016.55</v>
      </c>
    </row>
    <row r="33" spans="2:13" ht="12.75">
      <c r="B33" t="s">
        <v>21</v>
      </c>
      <c r="M33">
        <v>31997.04</v>
      </c>
    </row>
    <row r="34" spans="2:13" ht="12.75">
      <c r="B34" t="s">
        <v>22</v>
      </c>
      <c r="M34">
        <v>8420.76</v>
      </c>
    </row>
    <row r="35" spans="2:13" ht="12.75">
      <c r="B35" t="s">
        <v>23</v>
      </c>
      <c r="M35">
        <v>60476.76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SUM(M42:M74)</f>
        <v>184143.53999999998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31578.06</v>
      </c>
    </row>
    <row r="43" spans="2:13" ht="12.75">
      <c r="B43" s="12" t="s">
        <v>336</v>
      </c>
      <c r="C43" s="12"/>
      <c r="D43" s="12"/>
      <c r="I43" s="12">
        <v>1890.12</v>
      </c>
      <c r="J43" s="12"/>
      <c r="K43" s="12">
        <v>1331.36</v>
      </c>
      <c r="L43" s="12"/>
      <c r="M43" s="12">
        <f>I43+K43</f>
        <v>3221.4799999999996</v>
      </c>
    </row>
    <row r="44" spans="2:13" ht="12.75">
      <c r="B44" s="12" t="s">
        <v>304</v>
      </c>
      <c r="C44" s="12"/>
      <c r="D44" s="12"/>
      <c r="I44" s="12">
        <v>2362.65</v>
      </c>
      <c r="J44" s="12"/>
      <c r="K44" s="12">
        <v>148.34</v>
      </c>
      <c r="L44" s="12"/>
      <c r="M44" s="12">
        <f>I44+K44</f>
        <v>2510.9900000000002</v>
      </c>
    </row>
    <row r="45" spans="2:13" ht="12.75">
      <c r="B45" s="12" t="s">
        <v>325</v>
      </c>
      <c r="C45" s="12"/>
      <c r="D45" s="12"/>
      <c r="I45" s="12">
        <v>834.28</v>
      </c>
      <c r="J45" s="12"/>
      <c r="K45" s="12"/>
      <c r="L45" s="12"/>
      <c r="M45" s="12">
        <f>I45+K45</f>
        <v>834.28</v>
      </c>
    </row>
    <row r="46" spans="2:13" ht="12.75">
      <c r="B46" s="12" t="s">
        <v>337</v>
      </c>
      <c r="C46" s="12"/>
      <c r="D46" s="12"/>
      <c r="I46" s="12">
        <v>945.06</v>
      </c>
      <c r="J46" s="12"/>
      <c r="K46" s="12"/>
      <c r="L46" s="12"/>
      <c r="M46" s="12">
        <f>I46+K46</f>
        <v>945.06</v>
      </c>
    </row>
    <row r="47" spans="2:13" ht="12.75">
      <c r="B47" s="12" t="s">
        <v>87</v>
      </c>
      <c r="C47" s="12"/>
      <c r="D47" s="12"/>
      <c r="I47" s="12">
        <v>3780.24</v>
      </c>
      <c r="J47" s="12"/>
      <c r="K47" s="12"/>
      <c r="L47" s="12"/>
      <c r="M47" s="12">
        <f>I47+K47</f>
        <v>3780.24</v>
      </c>
    </row>
    <row r="48" spans="2:13" ht="12.75">
      <c r="B48" s="12" t="s">
        <v>338</v>
      </c>
      <c r="C48" s="12"/>
      <c r="D48" s="12"/>
      <c r="I48" s="12">
        <v>625.71</v>
      </c>
      <c r="J48" s="12"/>
      <c r="K48" s="12"/>
      <c r="L48" s="12"/>
      <c r="M48" s="12">
        <f>I48+K48+L48</f>
        <v>625.71</v>
      </c>
    </row>
    <row r="49" spans="2:13" ht="12.75">
      <c r="B49" s="12" t="s">
        <v>339</v>
      </c>
      <c r="C49" s="12"/>
      <c r="D49" s="12"/>
      <c r="I49" s="12">
        <v>834.28</v>
      </c>
      <c r="J49" s="12"/>
      <c r="K49" s="12"/>
      <c r="L49" s="12"/>
      <c r="M49" s="12">
        <f>I49+K49+L49</f>
        <v>834.28</v>
      </c>
    </row>
    <row r="50" spans="2:13" ht="12.75">
      <c r="B50" s="12" t="s">
        <v>340</v>
      </c>
      <c r="C50" s="12"/>
      <c r="D50" s="12"/>
      <c r="I50" s="12">
        <v>708.79</v>
      </c>
      <c r="J50" s="12"/>
      <c r="K50" s="12"/>
      <c r="L50" s="12"/>
      <c r="M50" s="12">
        <f>I50+K50+L50</f>
        <v>708.79</v>
      </c>
    </row>
    <row r="51" spans="2:13" ht="12.75">
      <c r="B51" s="12" t="s">
        <v>27</v>
      </c>
      <c r="C51" s="12"/>
      <c r="D51" s="12"/>
      <c r="I51" s="12">
        <v>207.16</v>
      </c>
      <c r="J51" s="12"/>
      <c r="K51" s="12"/>
      <c r="L51" s="12"/>
      <c r="M51" s="12">
        <f>I51+K51+L51</f>
        <v>207.16</v>
      </c>
    </row>
    <row r="52" spans="2:13" ht="12.75">
      <c r="B52" s="12" t="s">
        <v>27</v>
      </c>
      <c r="C52" s="12"/>
      <c r="D52" s="12"/>
      <c r="I52" s="12">
        <v>207.16</v>
      </c>
      <c r="J52" s="12"/>
      <c r="K52" s="12"/>
      <c r="L52" s="12"/>
      <c r="M52" s="12">
        <f>I52+K52+L52</f>
        <v>207.16</v>
      </c>
    </row>
    <row r="53" spans="2:13" ht="12.75">
      <c r="B53" s="7" t="s">
        <v>75</v>
      </c>
      <c r="C53" s="12"/>
      <c r="D53" s="12"/>
      <c r="I53" s="1">
        <v>372</v>
      </c>
      <c r="J53" s="12"/>
      <c r="K53" s="12"/>
      <c r="L53" s="12"/>
      <c r="M53" s="1">
        <v>372</v>
      </c>
    </row>
    <row r="54" spans="2:13" ht="12.75">
      <c r="B54" s="12" t="s">
        <v>341</v>
      </c>
      <c r="C54" s="12"/>
      <c r="D54" s="12"/>
      <c r="I54" s="12">
        <v>2502.84</v>
      </c>
      <c r="J54" s="12"/>
      <c r="K54" s="12">
        <v>64.72</v>
      </c>
      <c r="L54" s="12"/>
      <c r="M54" s="12">
        <f>I54+K54</f>
        <v>2567.56</v>
      </c>
    </row>
    <row r="55" spans="2:13" ht="12.75">
      <c r="B55" s="12" t="s">
        <v>28</v>
      </c>
      <c r="C55" s="12"/>
      <c r="D55" s="12"/>
      <c r="I55" s="12">
        <v>834.28</v>
      </c>
      <c r="J55" s="12"/>
      <c r="K55" s="12">
        <v>86.43</v>
      </c>
      <c r="L55" s="12"/>
      <c r="M55" s="12">
        <f>I55+K55</f>
        <v>920.71</v>
      </c>
    </row>
    <row r="56" spans="2:13" ht="15">
      <c r="B56" s="25" t="s">
        <v>155</v>
      </c>
      <c r="C56" s="26"/>
      <c r="D56" s="26"/>
      <c r="I56" s="8">
        <v>27607</v>
      </c>
      <c r="J56" s="12"/>
      <c r="K56" s="12"/>
      <c r="L56" s="12"/>
      <c r="M56" s="8">
        <v>27607</v>
      </c>
    </row>
    <row r="57" spans="2:13" ht="15">
      <c r="B57" s="25" t="s">
        <v>155</v>
      </c>
      <c r="C57" s="26"/>
      <c r="D57" s="26"/>
      <c r="I57" s="8">
        <v>27607</v>
      </c>
      <c r="J57" s="12"/>
      <c r="K57" s="12"/>
      <c r="L57" s="12"/>
      <c r="M57" s="8">
        <v>27607</v>
      </c>
    </row>
    <row r="58" spans="2:13" ht="12.75">
      <c r="B58" s="12" t="s">
        <v>300</v>
      </c>
      <c r="C58" s="12"/>
      <c r="D58" s="12"/>
      <c r="I58" s="12">
        <v>3780.24</v>
      </c>
      <c r="J58" s="12"/>
      <c r="K58" s="12"/>
      <c r="L58" s="12"/>
      <c r="M58" s="12">
        <f aca="true" t="shared" si="0" ref="M58:M63">I58+K58</f>
        <v>3780.24</v>
      </c>
    </row>
    <row r="59" spans="2:13" ht="12.75">
      <c r="B59" s="12" t="s">
        <v>111</v>
      </c>
      <c r="C59" s="12"/>
      <c r="D59" s="12"/>
      <c r="I59" s="12">
        <v>208.57</v>
      </c>
      <c r="J59" s="12"/>
      <c r="K59" s="12">
        <v>66</v>
      </c>
      <c r="L59" s="12"/>
      <c r="M59" s="12">
        <f t="shared" si="0"/>
        <v>274.57</v>
      </c>
    </row>
    <row r="60" spans="2:13" ht="12.75">
      <c r="B60" s="12" t="s">
        <v>288</v>
      </c>
      <c r="C60" s="12"/>
      <c r="I60" s="12">
        <v>312.85</v>
      </c>
      <c r="J60" s="12"/>
      <c r="K60" s="12"/>
      <c r="L60" s="12"/>
      <c r="M60" s="12">
        <f t="shared" si="0"/>
        <v>312.85</v>
      </c>
    </row>
    <row r="61" spans="2:13" ht="12.75">
      <c r="B61" s="12" t="s">
        <v>342</v>
      </c>
      <c r="C61" s="12"/>
      <c r="I61" s="12">
        <v>834.28</v>
      </c>
      <c r="J61" s="12"/>
      <c r="K61" s="12">
        <v>503.12</v>
      </c>
      <c r="L61" s="12"/>
      <c r="M61" s="12">
        <f t="shared" si="0"/>
        <v>1337.4</v>
      </c>
    </row>
    <row r="62" spans="2:13" ht="12.75">
      <c r="B62" s="12" t="s">
        <v>343</v>
      </c>
      <c r="C62" s="12"/>
      <c r="D62" s="12"/>
      <c r="F62" t="s">
        <v>691</v>
      </c>
      <c r="I62" s="12">
        <v>312.85</v>
      </c>
      <c r="J62" s="12"/>
      <c r="K62" s="12"/>
      <c r="L62" s="12"/>
      <c r="M62" s="12">
        <f t="shared" si="0"/>
        <v>312.85</v>
      </c>
    </row>
    <row r="63" spans="2:13" ht="12.75">
      <c r="B63" s="12" t="s">
        <v>344</v>
      </c>
      <c r="C63" s="12"/>
      <c r="D63" s="12"/>
      <c r="I63" s="12">
        <v>312.85</v>
      </c>
      <c r="J63" s="12"/>
      <c r="K63" s="12">
        <v>20.37</v>
      </c>
      <c r="L63" s="12"/>
      <c r="M63" s="12">
        <f t="shared" si="0"/>
        <v>333.22</v>
      </c>
    </row>
    <row r="64" spans="2:13" ht="15">
      <c r="B64" s="25" t="s">
        <v>70</v>
      </c>
      <c r="C64" s="26"/>
      <c r="D64" s="26"/>
      <c r="I64" s="12"/>
      <c r="J64" s="12"/>
      <c r="K64" s="12"/>
      <c r="L64" s="12"/>
      <c r="M64" s="8">
        <v>13897</v>
      </c>
    </row>
    <row r="65" spans="2:13" ht="15">
      <c r="B65" s="25" t="s">
        <v>175</v>
      </c>
      <c r="C65" s="26"/>
      <c r="D65" s="26"/>
      <c r="E65" t="s">
        <v>690</v>
      </c>
      <c r="I65" s="12"/>
      <c r="J65" s="12"/>
      <c r="K65" s="12"/>
      <c r="L65" s="12"/>
      <c r="M65" s="8">
        <v>13860</v>
      </c>
    </row>
    <row r="66" spans="2:13" ht="15">
      <c r="B66" s="25" t="s">
        <v>183</v>
      </c>
      <c r="C66" s="26"/>
      <c r="D66" s="26"/>
      <c r="F66" t="s">
        <v>689</v>
      </c>
      <c r="I66" s="12"/>
      <c r="J66" s="12"/>
      <c r="K66" s="12"/>
      <c r="L66" s="12"/>
      <c r="M66" s="8">
        <v>29080</v>
      </c>
    </row>
    <row r="67" spans="2:13" ht="15">
      <c r="B67" s="25" t="s">
        <v>161</v>
      </c>
      <c r="C67" s="26"/>
      <c r="D67" s="26"/>
      <c r="E67" t="s">
        <v>686</v>
      </c>
      <c r="I67" s="12"/>
      <c r="J67" s="12"/>
      <c r="K67" s="12"/>
      <c r="L67" s="12"/>
      <c r="M67" s="8">
        <v>6491</v>
      </c>
    </row>
    <row r="68" spans="2:13" ht="12.75">
      <c r="B68" s="12" t="s">
        <v>331</v>
      </c>
      <c r="C68" s="12"/>
      <c r="E68" t="s">
        <v>687</v>
      </c>
      <c r="I68" s="12">
        <v>945.06</v>
      </c>
      <c r="J68" s="12"/>
      <c r="K68" s="12">
        <v>70.31</v>
      </c>
      <c r="L68" s="12"/>
      <c r="M68" s="12">
        <f>I68+K68</f>
        <v>1015.3699999999999</v>
      </c>
    </row>
    <row r="69" spans="2:13" ht="12.75">
      <c r="B69" s="12" t="s">
        <v>345</v>
      </c>
      <c r="C69" s="12"/>
      <c r="D69" s="12"/>
      <c r="E69" t="s">
        <v>688</v>
      </c>
      <c r="I69" s="12">
        <v>708.8</v>
      </c>
      <c r="J69" s="12"/>
      <c r="K69" s="12"/>
      <c r="L69" s="12"/>
      <c r="M69" s="12">
        <f>I69+J69</f>
        <v>708.8</v>
      </c>
    </row>
    <row r="70" spans="2:13" ht="12.75">
      <c r="B70" s="12" t="s">
        <v>346</v>
      </c>
      <c r="C70" s="12"/>
      <c r="D70" s="12"/>
      <c r="I70" s="12">
        <v>1417.59</v>
      </c>
      <c r="J70" s="12">
        <v>108.62</v>
      </c>
      <c r="K70" s="12"/>
      <c r="L70" s="12"/>
      <c r="M70" s="12">
        <f>I70+J70</f>
        <v>1526.21</v>
      </c>
    </row>
    <row r="71" spans="2:13" ht="12.75">
      <c r="B71" s="12" t="s">
        <v>347</v>
      </c>
      <c r="C71" s="12"/>
      <c r="D71" s="12"/>
      <c r="I71" s="12"/>
      <c r="J71" s="12">
        <v>1181.32</v>
      </c>
      <c r="K71" s="12">
        <v>264.67</v>
      </c>
      <c r="L71" s="12"/>
      <c r="M71" s="12">
        <f>J71+K71</f>
        <v>1445.99</v>
      </c>
    </row>
    <row r="72" spans="2:13" ht="12.75">
      <c r="B72" s="12" t="s">
        <v>348</v>
      </c>
      <c r="C72" s="12"/>
      <c r="D72" s="12"/>
      <c r="I72" s="12"/>
      <c r="J72" s="12">
        <v>1181.32</v>
      </c>
      <c r="K72" s="12">
        <v>264.67</v>
      </c>
      <c r="L72" s="12"/>
      <c r="M72" s="12">
        <f>J72+K72</f>
        <v>1445.99</v>
      </c>
    </row>
    <row r="73" spans="2:13" ht="12.75">
      <c r="B73" s="12" t="s">
        <v>349</v>
      </c>
      <c r="C73" s="12"/>
      <c r="D73" s="12"/>
      <c r="I73" s="12"/>
      <c r="J73" s="12">
        <v>208.57</v>
      </c>
      <c r="K73" s="12"/>
      <c r="L73" s="12"/>
      <c r="M73" s="12">
        <f>J73+K73</f>
        <v>208.57</v>
      </c>
    </row>
    <row r="74" spans="2:13" ht="15">
      <c r="B74" s="25" t="s">
        <v>70</v>
      </c>
      <c r="C74" s="26"/>
      <c r="D74" s="26"/>
      <c r="I74" s="12"/>
      <c r="J74" s="12"/>
      <c r="K74" s="12"/>
      <c r="L74" s="12"/>
      <c r="M74" s="8">
        <v>3586</v>
      </c>
    </row>
    <row r="75" spans="2:13" ht="12.75">
      <c r="B75" s="12" t="s">
        <v>39</v>
      </c>
      <c r="C75" s="12"/>
      <c r="D75" s="12"/>
      <c r="M75" s="2">
        <f>M24-M26</f>
        <v>-41676.47999999998</v>
      </c>
    </row>
    <row r="76" spans="2:13" ht="12.75">
      <c r="B76" t="s">
        <v>35</v>
      </c>
      <c r="E76" s="2"/>
      <c r="M76" s="2">
        <v>30554.81</v>
      </c>
    </row>
    <row r="78" spans="2:6" ht="12.75">
      <c r="B78" t="s">
        <v>605</v>
      </c>
      <c r="F78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M69"/>
  <sheetViews>
    <sheetView workbookViewId="0" topLeftCell="A53">
      <selection activeCell="E80" sqref="E80"/>
    </sheetView>
  </sheetViews>
  <sheetFormatPr defaultColWidth="9.00390625" defaultRowHeight="12.75"/>
  <cols>
    <col min="5" max="5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682</v>
      </c>
    </row>
    <row r="5" ht="12.75">
      <c r="D5" s="3" t="s">
        <v>36</v>
      </c>
    </row>
    <row r="6" spans="2:13" ht="12.75">
      <c r="B6" t="s">
        <v>12</v>
      </c>
      <c r="M6" s="2">
        <v>161571.32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53507.35</v>
      </c>
    </row>
    <row r="11" spans="2:13" ht="12.75">
      <c r="B11" t="s">
        <v>4</v>
      </c>
      <c r="M11">
        <v>160237.91</v>
      </c>
    </row>
    <row r="12" spans="2:13" ht="12.75">
      <c r="B12" t="s">
        <v>5</v>
      </c>
      <c r="M12">
        <v>26478.46</v>
      </c>
    </row>
    <row r="13" spans="2:13" ht="12.75">
      <c r="B13" t="s">
        <v>6</v>
      </c>
      <c r="M13">
        <v>2044.51</v>
      </c>
    </row>
    <row r="14" spans="2:13" ht="12.75">
      <c r="B14" t="s">
        <v>7</v>
      </c>
      <c r="M14">
        <v>837486.99</v>
      </c>
    </row>
    <row r="15" spans="2:13" ht="12.75">
      <c r="B15" t="s">
        <v>8</v>
      </c>
      <c r="M15">
        <v>257122.86</v>
      </c>
    </row>
    <row r="16" spans="2:13" ht="12.75">
      <c r="B16" t="s">
        <v>9</v>
      </c>
      <c r="M16">
        <v>395858.1</v>
      </c>
    </row>
    <row r="17" spans="2:13" ht="12.75">
      <c r="B17" s="2" t="s">
        <v>10</v>
      </c>
      <c r="M17" s="2">
        <f>SUM(M10:M16)</f>
        <v>1732736.1800000002</v>
      </c>
    </row>
    <row r="18" spans="2:13" ht="12.75">
      <c r="B18" t="s">
        <v>11</v>
      </c>
      <c r="M18">
        <v>1657167.4</v>
      </c>
    </row>
    <row r="20" spans="2:13" ht="12.75">
      <c r="B20" t="s">
        <v>13</v>
      </c>
      <c r="M20" s="2">
        <f>M6+M17-M18</f>
        <v>237140.10000000033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395858.1</v>
      </c>
    </row>
    <row r="26" spans="2:13" ht="12.75">
      <c r="B26" s="2" t="s">
        <v>16</v>
      </c>
      <c r="M26" s="2">
        <f>SUM(M28:M39)</f>
        <v>362804.06</v>
      </c>
    </row>
    <row r="27" ht="12.75">
      <c r="B27" t="s">
        <v>40</v>
      </c>
    </row>
    <row r="28" spans="2:13" ht="12.75">
      <c r="B28" t="s">
        <v>17</v>
      </c>
      <c r="M28">
        <v>61975.08</v>
      </c>
    </row>
    <row r="29" spans="2:13" ht="12.75">
      <c r="B29" t="s">
        <v>18</v>
      </c>
      <c r="M29">
        <v>8468.64</v>
      </c>
    </row>
    <row r="30" spans="2:13" ht="12.75">
      <c r="B30" t="s">
        <v>19</v>
      </c>
      <c r="M30">
        <v>58895.52</v>
      </c>
    </row>
    <row r="31" spans="2:13" ht="12.75">
      <c r="B31" t="s">
        <v>96</v>
      </c>
      <c r="M31">
        <v>20786.64</v>
      </c>
    </row>
    <row r="32" spans="2:13" ht="12.75">
      <c r="B32" t="s">
        <v>20</v>
      </c>
      <c r="M32">
        <v>1016.55</v>
      </c>
    </row>
    <row r="33" spans="2:13" ht="12.75">
      <c r="B33" t="s">
        <v>21</v>
      </c>
      <c r="M33">
        <v>35799.24</v>
      </c>
    </row>
    <row r="34" spans="2:13" ht="12.75">
      <c r="B34" t="s">
        <v>22</v>
      </c>
      <c r="M34">
        <v>8468.64</v>
      </c>
    </row>
    <row r="35" spans="2:13" ht="12.75">
      <c r="B35" t="s">
        <v>23</v>
      </c>
      <c r="M35">
        <v>60820.32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SUM(M42:M65)</f>
        <v>106573.43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31757.4</v>
      </c>
    </row>
    <row r="43" spans="2:13" ht="12.75">
      <c r="B43" t="s">
        <v>323</v>
      </c>
      <c r="I43">
        <v>472.53</v>
      </c>
      <c r="M43">
        <f>I43+K43</f>
        <v>472.53</v>
      </c>
    </row>
    <row r="44" spans="2:13" ht="12.75">
      <c r="B44" t="s">
        <v>324</v>
      </c>
      <c r="I44">
        <v>208.57</v>
      </c>
      <c r="K44">
        <v>53.57</v>
      </c>
      <c r="M44">
        <f>I44+K44</f>
        <v>262.14</v>
      </c>
    </row>
    <row r="45" spans="2:13" ht="12.75">
      <c r="B45" t="s">
        <v>325</v>
      </c>
      <c r="I45">
        <v>834.28</v>
      </c>
      <c r="M45">
        <f>I45+K45</f>
        <v>834.28</v>
      </c>
    </row>
    <row r="46" spans="2:13" ht="12.75">
      <c r="B46" s="24" t="s">
        <v>87</v>
      </c>
      <c r="C46" s="24"/>
      <c r="D46" s="24"/>
      <c r="I46" s="24">
        <v>5407.71</v>
      </c>
      <c r="J46" s="24"/>
      <c r="K46" s="24"/>
      <c r="L46" s="24"/>
      <c r="M46" s="24">
        <f>I46+K46</f>
        <v>5407.71</v>
      </c>
    </row>
    <row r="47" spans="2:13" ht="12.75">
      <c r="B47" t="s">
        <v>326</v>
      </c>
      <c r="I47">
        <v>3780.24</v>
      </c>
      <c r="K47">
        <v>154.56</v>
      </c>
      <c r="M47">
        <f>I47+K47</f>
        <v>3934.7999999999997</v>
      </c>
    </row>
    <row r="48" spans="2:13" ht="12.75">
      <c r="B48" t="s">
        <v>327</v>
      </c>
      <c r="I48">
        <v>4086.6</v>
      </c>
      <c r="M48">
        <f>I48+K48+L48</f>
        <v>4086.6</v>
      </c>
    </row>
    <row r="49" spans="2:13" ht="12.75">
      <c r="B49" t="s">
        <v>27</v>
      </c>
      <c r="I49">
        <v>207.16</v>
      </c>
      <c r="M49">
        <f>I49+K49+L49</f>
        <v>207.16</v>
      </c>
    </row>
    <row r="50" spans="2:13" ht="12.75">
      <c r="B50" t="s">
        <v>28</v>
      </c>
      <c r="I50">
        <v>834.28</v>
      </c>
      <c r="K50">
        <v>86.43</v>
      </c>
      <c r="M50">
        <f aca="true" t="shared" si="0" ref="M50:M59">I50+K50</f>
        <v>920.71</v>
      </c>
    </row>
    <row r="51" spans="2:13" ht="12.75">
      <c r="B51" t="s">
        <v>328</v>
      </c>
      <c r="I51">
        <v>625.71</v>
      </c>
      <c r="M51">
        <f t="shared" si="0"/>
        <v>625.71</v>
      </c>
    </row>
    <row r="52" spans="2:13" ht="12.75">
      <c r="B52" t="s">
        <v>163</v>
      </c>
      <c r="D52" t="s">
        <v>681</v>
      </c>
      <c r="I52">
        <v>2362.65</v>
      </c>
      <c r="K52">
        <v>175.12</v>
      </c>
      <c r="M52">
        <f t="shared" si="0"/>
        <v>2537.77</v>
      </c>
    </row>
    <row r="53" spans="2:13" ht="12.75">
      <c r="B53" t="s">
        <v>329</v>
      </c>
      <c r="D53" t="s">
        <v>679</v>
      </c>
      <c r="I53">
        <v>945.06</v>
      </c>
      <c r="M53">
        <f t="shared" si="0"/>
        <v>945.06</v>
      </c>
    </row>
    <row r="54" spans="2:13" ht="12.75">
      <c r="B54" t="s">
        <v>330</v>
      </c>
      <c r="I54">
        <v>417.14</v>
      </c>
      <c r="K54">
        <v>77.61</v>
      </c>
      <c r="M54">
        <f t="shared" si="0"/>
        <v>494.75</v>
      </c>
    </row>
    <row r="55" spans="2:13" ht="12.75">
      <c r="B55" t="s">
        <v>680</v>
      </c>
      <c r="I55">
        <v>1668.56</v>
      </c>
      <c r="M55">
        <f t="shared" si="0"/>
        <v>1668.56</v>
      </c>
    </row>
    <row r="56" spans="2:13" ht="12.75">
      <c r="B56" t="s">
        <v>331</v>
      </c>
      <c r="D56" t="s">
        <v>678</v>
      </c>
      <c r="I56">
        <v>1417.59</v>
      </c>
      <c r="M56">
        <f t="shared" si="0"/>
        <v>1417.59</v>
      </c>
    </row>
    <row r="57" spans="2:13" ht="12.75">
      <c r="B57" t="s">
        <v>58</v>
      </c>
      <c r="I57">
        <v>399.76</v>
      </c>
      <c r="M57">
        <f t="shared" si="0"/>
        <v>399.76</v>
      </c>
    </row>
    <row r="58" spans="2:13" ht="12.75">
      <c r="B58" t="s">
        <v>95</v>
      </c>
      <c r="D58" t="s">
        <v>677</v>
      </c>
      <c r="I58">
        <v>472.53</v>
      </c>
      <c r="K58">
        <v>163.38</v>
      </c>
      <c r="M58">
        <f t="shared" si="0"/>
        <v>635.91</v>
      </c>
    </row>
    <row r="59" spans="2:13" ht="12.75">
      <c r="B59" t="s">
        <v>332</v>
      </c>
      <c r="E59" t="s">
        <v>676</v>
      </c>
      <c r="I59">
        <v>945.06</v>
      </c>
      <c r="M59">
        <f t="shared" si="0"/>
        <v>945.06</v>
      </c>
    </row>
    <row r="60" spans="2:13" ht="12.75">
      <c r="B60" t="s">
        <v>321</v>
      </c>
      <c r="D60" t="s">
        <v>675</v>
      </c>
      <c r="I60">
        <v>945.06</v>
      </c>
      <c r="M60">
        <f>I60+J60</f>
        <v>945.06</v>
      </c>
    </row>
    <row r="61" spans="2:13" ht="12.75">
      <c r="B61" t="s">
        <v>333</v>
      </c>
      <c r="I61">
        <v>945.06</v>
      </c>
      <c r="M61">
        <f>I61+J61</f>
        <v>945.06</v>
      </c>
    </row>
    <row r="62" spans="2:13" ht="12.75">
      <c r="B62" t="s">
        <v>334</v>
      </c>
      <c r="E62" t="s">
        <v>674</v>
      </c>
      <c r="I62">
        <v>1417.59</v>
      </c>
      <c r="J62">
        <v>36</v>
      </c>
      <c r="M62">
        <f>I62+J62</f>
        <v>1453.59</v>
      </c>
    </row>
    <row r="63" spans="2:13" ht="12.75">
      <c r="B63" t="s">
        <v>335</v>
      </c>
      <c r="F63" t="s">
        <v>650</v>
      </c>
      <c r="I63">
        <v>2919.98</v>
      </c>
      <c r="J63">
        <v>472.24</v>
      </c>
      <c r="M63">
        <f>I63+J63</f>
        <v>3392.2200000000003</v>
      </c>
    </row>
    <row r="64" spans="2:13" ht="15">
      <c r="B64" s="25" t="s">
        <v>70</v>
      </c>
      <c r="C64" s="26"/>
      <c r="D64" s="26"/>
      <c r="E64" t="s">
        <v>650</v>
      </c>
      <c r="M64" s="8">
        <v>23784</v>
      </c>
    </row>
    <row r="65" spans="2:13" ht="15">
      <c r="B65" s="25" t="s">
        <v>83</v>
      </c>
      <c r="C65" s="26"/>
      <c r="D65" s="26"/>
      <c r="E65" t="s">
        <v>673</v>
      </c>
      <c r="M65" s="8">
        <v>18500</v>
      </c>
    </row>
    <row r="66" spans="2:13" ht="12.75">
      <c r="B66" s="12" t="s">
        <v>39</v>
      </c>
      <c r="C66" s="12"/>
      <c r="D66" s="12"/>
      <c r="M66" s="2">
        <f>M24-M26</f>
        <v>33054.03999999998</v>
      </c>
    </row>
    <row r="67" spans="2:13" ht="12.75">
      <c r="B67" t="s">
        <v>35</v>
      </c>
      <c r="E67" s="2"/>
      <c r="M67" s="2">
        <v>16490.4</v>
      </c>
    </row>
    <row r="69" spans="2:6" ht="12.75">
      <c r="B69" t="s">
        <v>605</v>
      </c>
      <c r="F69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33">
      <selection activeCell="Q42" sqref="Q42:R42"/>
    </sheetView>
  </sheetViews>
  <sheetFormatPr defaultColWidth="9.00390625" defaultRowHeight="12.75"/>
  <cols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511</v>
      </c>
    </row>
    <row r="5" ht="12.75">
      <c r="D5" s="3" t="s">
        <v>36</v>
      </c>
    </row>
    <row r="6" spans="2:13" ht="12.75">
      <c r="B6" t="s">
        <v>12</v>
      </c>
      <c r="M6" s="2">
        <v>97620.42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18756.01</v>
      </c>
    </row>
    <row r="11" spans="2:13" ht="12.75">
      <c r="B11" t="s">
        <v>4</v>
      </c>
      <c r="M11">
        <v>62239.71</v>
      </c>
    </row>
    <row r="12" spans="2:13" ht="12.75">
      <c r="B12" t="s">
        <v>5</v>
      </c>
      <c r="M12">
        <v>5441.77</v>
      </c>
    </row>
    <row r="13" spans="2:13" ht="12.75">
      <c r="B13" t="s">
        <v>6</v>
      </c>
      <c r="M13">
        <v>376.96</v>
      </c>
    </row>
    <row r="14" spans="2:13" ht="12.75">
      <c r="B14" t="s">
        <v>7</v>
      </c>
      <c r="M14">
        <v>309680.52</v>
      </c>
    </row>
    <row r="15" spans="2:13" ht="12.75">
      <c r="B15" t="s">
        <v>8</v>
      </c>
      <c r="M15">
        <v>116266.92</v>
      </c>
    </row>
    <row r="16" spans="2:13" ht="12.75">
      <c r="B16" t="s">
        <v>9</v>
      </c>
      <c r="M16">
        <v>144515.93</v>
      </c>
    </row>
    <row r="17" spans="2:13" ht="12.75">
      <c r="B17" s="2" t="s">
        <v>10</v>
      </c>
      <c r="M17" s="2">
        <f>SUM(M10:M16)</f>
        <v>657277.8200000001</v>
      </c>
    </row>
    <row r="18" spans="2:13" ht="12.75">
      <c r="B18" t="s">
        <v>11</v>
      </c>
      <c r="M18">
        <v>627103.09</v>
      </c>
    </row>
    <row r="20" spans="2:13" ht="12.75">
      <c r="B20" t="s">
        <v>13</v>
      </c>
      <c r="M20" s="2">
        <f>M6+M17-M18</f>
        <v>127795.15000000014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144515.93</v>
      </c>
    </row>
    <row r="26" spans="2:13" ht="12.75">
      <c r="B26" s="2" t="s">
        <v>16</v>
      </c>
      <c r="M26" s="2">
        <f>SUM(M28:M39)</f>
        <v>142055.09</v>
      </c>
    </row>
    <row r="27" ht="12.75">
      <c r="B27" t="s">
        <v>40</v>
      </c>
    </row>
    <row r="28" spans="2:13" ht="12.75">
      <c r="B28" t="s">
        <v>17</v>
      </c>
      <c r="M28">
        <v>22912.92</v>
      </c>
    </row>
    <row r="29" spans="2:13" ht="12.75">
      <c r="B29" t="s">
        <v>18</v>
      </c>
      <c r="M29">
        <v>3130.92</v>
      </c>
    </row>
    <row r="30" spans="2:13" ht="12.75">
      <c r="B30" t="s">
        <v>19</v>
      </c>
      <c r="M30">
        <v>21774.36</v>
      </c>
    </row>
    <row r="31" spans="2:13" ht="12.75">
      <c r="B31" t="s">
        <v>96</v>
      </c>
      <c r="M31">
        <v>7685.04</v>
      </c>
    </row>
    <row r="32" spans="2:13" ht="12.75">
      <c r="B32" t="s">
        <v>20</v>
      </c>
      <c r="M32">
        <v>587.7</v>
      </c>
    </row>
    <row r="33" spans="2:13" ht="12.75">
      <c r="B33" t="s">
        <v>21</v>
      </c>
      <c r="M33">
        <v>13235.4</v>
      </c>
    </row>
    <row r="34" spans="2:13" ht="12.75">
      <c r="B34" t="s">
        <v>22</v>
      </c>
      <c r="M34">
        <v>3130.92</v>
      </c>
    </row>
    <row r="35" spans="2:13" ht="12.75">
      <c r="B35" t="s">
        <v>23</v>
      </c>
      <c r="M35">
        <v>22485.96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SUM(M42:M55)</f>
        <v>47111.869999999995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9941.1</v>
      </c>
    </row>
    <row r="43" spans="2:13" ht="12.75">
      <c r="B43" s="7" t="s">
        <v>75</v>
      </c>
      <c r="I43" s="12"/>
      <c r="J43" s="12"/>
      <c r="K43" s="12"/>
      <c r="L43" s="12"/>
      <c r="M43" s="1">
        <v>609</v>
      </c>
    </row>
    <row r="44" spans="2:13" ht="12.75">
      <c r="B44" s="12" t="s">
        <v>512</v>
      </c>
      <c r="I44" s="12">
        <v>2362.65</v>
      </c>
      <c r="J44" s="12"/>
      <c r="K44" s="12">
        <v>47.36</v>
      </c>
      <c r="L44" s="12"/>
      <c r="M44" s="12">
        <f>I44+K44</f>
        <v>2410.01</v>
      </c>
    </row>
    <row r="45" spans="2:13" ht="12.75">
      <c r="B45" s="7" t="s">
        <v>70</v>
      </c>
      <c r="I45" s="12"/>
      <c r="J45" s="12"/>
      <c r="K45" s="12"/>
      <c r="L45" s="12"/>
      <c r="M45" s="8">
        <v>5962.67</v>
      </c>
    </row>
    <row r="46" spans="2:13" ht="12.75">
      <c r="B46" s="12" t="s">
        <v>502</v>
      </c>
      <c r="I46" s="12">
        <v>834.28</v>
      </c>
      <c r="J46" s="12"/>
      <c r="K46" s="12">
        <v>350</v>
      </c>
      <c r="L46" s="12"/>
      <c r="M46" s="12">
        <f>K46+I46</f>
        <v>1184.28</v>
      </c>
    </row>
    <row r="47" spans="2:13" ht="12.75">
      <c r="B47" s="12" t="s">
        <v>513</v>
      </c>
      <c r="I47" s="12">
        <v>472.53</v>
      </c>
      <c r="J47" s="12"/>
      <c r="K47" s="12"/>
      <c r="L47" s="12"/>
      <c r="M47" s="12">
        <f>I47+H47</f>
        <v>472.53</v>
      </c>
    </row>
    <row r="48" spans="2:13" ht="12.75">
      <c r="B48" s="12" t="s">
        <v>321</v>
      </c>
      <c r="I48" s="12">
        <v>945.06</v>
      </c>
      <c r="J48" s="12"/>
      <c r="K48" s="12"/>
      <c r="L48" s="12"/>
      <c r="M48" s="12">
        <f>I48+H48</f>
        <v>945.06</v>
      </c>
    </row>
    <row r="49" spans="2:13" ht="12.75">
      <c r="B49" s="12" t="s">
        <v>508</v>
      </c>
      <c r="I49" s="12">
        <v>1890.12</v>
      </c>
      <c r="J49" s="12"/>
      <c r="K49" s="12"/>
      <c r="L49" s="12"/>
      <c r="M49" s="12">
        <f>I49+H49</f>
        <v>1890.12</v>
      </c>
    </row>
    <row r="50" spans="2:13" ht="12.75">
      <c r="B50" s="12" t="s">
        <v>514</v>
      </c>
      <c r="I50" s="12">
        <v>945.06</v>
      </c>
      <c r="J50" s="12"/>
      <c r="K50" s="12"/>
      <c r="L50" s="12"/>
      <c r="M50" s="12">
        <f>I50</f>
        <v>945.06</v>
      </c>
    </row>
    <row r="51" spans="2:13" ht="12.75">
      <c r="B51" s="12" t="s">
        <v>515</v>
      </c>
      <c r="I51" s="12">
        <v>147.64</v>
      </c>
      <c r="J51" s="12"/>
      <c r="K51" s="12">
        <v>1417.59</v>
      </c>
      <c r="L51" s="12"/>
      <c r="M51" s="12">
        <f>K51+I51</f>
        <v>1565.23</v>
      </c>
    </row>
    <row r="52" spans="2:13" ht="12.75">
      <c r="B52" s="12" t="s">
        <v>516</v>
      </c>
      <c r="I52" s="12">
        <v>147.64</v>
      </c>
      <c r="J52" s="12"/>
      <c r="K52" s="12">
        <v>1181.32</v>
      </c>
      <c r="L52" s="12"/>
      <c r="M52" s="12">
        <f>K52+I52</f>
        <v>1328.96</v>
      </c>
    </row>
    <row r="53" spans="2:13" ht="12.75">
      <c r="B53" s="12" t="s">
        <v>184</v>
      </c>
      <c r="I53" s="12">
        <v>1417.59</v>
      </c>
      <c r="J53" s="12"/>
      <c r="K53" s="12"/>
      <c r="L53" s="12"/>
      <c r="M53" s="12">
        <f>I53+H53</f>
        <v>1417.59</v>
      </c>
    </row>
    <row r="54" spans="2:13" ht="12.75">
      <c r="B54" s="12" t="s">
        <v>517</v>
      </c>
      <c r="I54" s="12">
        <v>1417.59</v>
      </c>
      <c r="J54" s="12"/>
      <c r="K54" s="12">
        <v>264.67</v>
      </c>
      <c r="L54" s="12"/>
      <c r="M54" s="12">
        <f>I54+K54</f>
        <v>1682.26</v>
      </c>
    </row>
    <row r="55" spans="2:13" ht="12.75">
      <c r="B55" s="7" t="s">
        <v>70</v>
      </c>
      <c r="I55" s="12"/>
      <c r="J55" s="12"/>
      <c r="K55" s="12"/>
      <c r="L55" s="12"/>
      <c r="M55" s="8">
        <v>16758</v>
      </c>
    </row>
    <row r="56" spans="2:13" ht="12.75">
      <c r="B56" s="12" t="s">
        <v>39</v>
      </c>
      <c r="C56" s="12"/>
      <c r="D56" s="12"/>
      <c r="M56" s="2">
        <f>M24-M26</f>
        <v>2460.8399999999965</v>
      </c>
    </row>
    <row r="57" spans="2:13" ht="12.75">
      <c r="B57" t="s">
        <v>35</v>
      </c>
      <c r="E57" s="2"/>
      <c r="M57" s="2">
        <v>-21635.4</v>
      </c>
    </row>
    <row r="59" ht="12.75">
      <c r="B59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M68"/>
  <sheetViews>
    <sheetView workbookViewId="0" topLeftCell="A50">
      <selection activeCell="H77" sqref="H77"/>
    </sheetView>
  </sheetViews>
  <sheetFormatPr defaultColWidth="9.00390625" defaultRowHeight="12.75"/>
  <cols>
    <col min="8" max="8" width="10.75390625" style="0" customWidth="1"/>
    <col min="9" max="11" width="9.125" style="0" hidden="1" customWidth="1"/>
    <col min="12" max="12" width="9.253906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685</v>
      </c>
    </row>
    <row r="5" ht="12.75">
      <c r="D5" s="3" t="s">
        <v>36</v>
      </c>
    </row>
    <row r="6" spans="2:13" ht="12.75">
      <c r="B6" t="s">
        <v>12</v>
      </c>
      <c r="M6" s="2">
        <v>127622.45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46136.51</v>
      </c>
    </row>
    <row r="11" spans="2:13" ht="12.75">
      <c r="B11" t="s">
        <v>4</v>
      </c>
      <c r="M11">
        <v>143463.49</v>
      </c>
    </row>
    <row r="12" spans="2:13" ht="12.75">
      <c r="B12" t="s">
        <v>5</v>
      </c>
      <c r="M12">
        <v>16384.75</v>
      </c>
    </row>
    <row r="13" spans="2:13" ht="12.75">
      <c r="B13" t="s">
        <v>6</v>
      </c>
      <c r="M13">
        <v>2965.08</v>
      </c>
    </row>
    <row r="14" spans="2:13" ht="12.75">
      <c r="B14" t="s">
        <v>7</v>
      </c>
      <c r="M14">
        <v>649160.74</v>
      </c>
    </row>
    <row r="15" spans="2:13" ht="12.75">
      <c r="B15" t="s">
        <v>8</v>
      </c>
      <c r="M15">
        <v>228277.86</v>
      </c>
    </row>
    <row r="16" spans="2:13" ht="12.75">
      <c r="B16" t="s">
        <v>9</v>
      </c>
      <c r="M16">
        <v>301003.75</v>
      </c>
    </row>
    <row r="17" spans="2:13" ht="12.75">
      <c r="B17" t="s">
        <v>547</v>
      </c>
      <c r="M17">
        <v>1348.47</v>
      </c>
    </row>
    <row r="18" spans="2:13" ht="12.75">
      <c r="B18" s="2" t="s">
        <v>10</v>
      </c>
      <c r="M18" s="2">
        <f>SUM(M10:M17)</f>
        <v>1388740.65</v>
      </c>
    </row>
    <row r="19" spans="2:13" ht="12.75">
      <c r="B19" t="s">
        <v>11</v>
      </c>
      <c r="M19">
        <v>1369038.47</v>
      </c>
    </row>
    <row r="21" spans="2:13" ht="12.75">
      <c r="B21" t="s">
        <v>13</v>
      </c>
      <c r="M21" s="2">
        <f>M6+M18-M19</f>
        <v>147324.6299999999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301003.75</v>
      </c>
    </row>
    <row r="27" spans="2:13" ht="12.75">
      <c r="B27" s="2" t="s">
        <v>16</v>
      </c>
      <c r="M27" s="2">
        <f>SUM(M29:M40)</f>
        <v>302345.81</v>
      </c>
    </row>
    <row r="28" ht="12.75">
      <c r="B28" t="s">
        <v>40</v>
      </c>
    </row>
    <row r="29" spans="2:13" ht="12.75">
      <c r="B29" t="s">
        <v>17</v>
      </c>
      <c r="M29">
        <v>47992.8</v>
      </c>
    </row>
    <row r="30" spans="2:13" ht="12.75">
      <c r="B30" t="s">
        <v>18</v>
      </c>
      <c r="M30">
        <v>6558</v>
      </c>
    </row>
    <row r="31" spans="2:13" ht="12.75">
      <c r="B31" t="s">
        <v>19</v>
      </c>
      <c r="M31">
        <v>45608.04</v>
      </c>
    </row>
    <row r="32" spans="2:13" ht="12.75">
      <c r="B32" t="s">
        <v>96</v>
      </c>
      <c r="M32">
        <v>16096.92</v>
      </c>
    </row>
    <row r="33" spans="2:13" ht="12.75">
      <c r="B33" t="s">
        <v>20</v>
      </c>
      <c r="M33">
        <v>1210.65</v>
      </c>
    </row>
    <row r="34" spans="2:13" ht="12.75">
      <c r="B34" t="s">
        <v>21</v>
      </c>
      <c r="M34">
        <v>27722.52</v>
      </c>
    </row>
    <row r="35" spans="2:13" ht="12.75">
      <c r="B35" t="s">
        <v>22</v>
      </c>
      <c r="M35">
        <v>6558</v>
      </c>
    </row>
    <row r="36" spans="2:13" ht="12.75">
      <c r="B36" t="s">
        <v>23</v>
      </c>
      <c r="M36">
        <v>47098.56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SUM(M43:M64)</f>
        <v>103500.32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24592.62</v>
      </c>
    </row>
    <row r="44" spans="2:13" ht="12.75">
      <c r="B44" s="12" t="s">
        <v>126</v>
      </c>
      <c r="C44" s="12"/>
      <c r="D44" s="12"/>
      <c r="I44" s="12">
        <v>625.71</v>
      </c>
      <c r="J44" s="12"/>
      <c r="K44" s="12">
        <v>77.61</v>
      </c>
      <c r="L44" s="12"/>
      <c r="M44" s="12">
        <f>I44+K44</f>
        <v>703.32</v>
      </c>
    </row>
    <row r="45" spans="2:13" ht="12.75">
      <c r="B45" s="12" t="s">
        <v>310</v>
      </c>
      <c r="C45" s="12"/>
      <c r="D45" s="12"/>
      <c r="I45" s="12">
        <v>1362.2</v>
      </c>
      <c r="J45" s="12"/>
      <c r="K45" s="12"/>
      <c r="L45" s="12"/>
      <c r="M45" s="12">
        <f>I45+K45</f>
        <v>1362.2</v>
      </c>
    </row>
    <row r="46" spans="2:13" ht="12.75">
      <c r="B46" s="12" t="s">
        <v>293</v>
      </c>
      <c r="C46" s="12"/>
      <c r="D46" s="12"/>
      <c r="I46" s="12">
        <v>69.52</v>
      </c>
      <c r="J46" s="12"/>
      <c r="K46" s="12">
        <v>77.61</v>
      </c>
      <c r="L46" s="12"/>
      <c r="M46" s="12">
        <f>I46+K46</f>
        <v>147.13</v>
      </c>
    </row>
    <row r="47" spans="2:13" ht="12.75">
      <c r="B47" s="12" t="s">
        <v>311</v>
      </c>
      <c r="C47" s="12"/>
      <c r="D47" s="12"/>
      <c r="I47" s="12">
        <v>1855.84</v>
      </c>
      <c r="J47" s="12"/>
      <c r="K47" s="12"/>
      <c r="L47" s="12"/>
      <c r="M47" s="12">
        <f>I47+K47</f>
        <v>1855.84</v>
      </c>
    </row>
    <row r="48" spans="2:13" ht="12.75">
      <c r="B48" s="12" t="s">
        <v>312</v>
      </c>
      <c r="C48" s="12"/>
      <c r="D48" s="12"/>
      <c r="I48" s="12">
        <v>1251.42</v>
      </c>
      <c r="J48" s="12"/>
      <c r="K48" s="12"/>
      <c r="L48" s="12"/>
      <c r="M48" s="12">
        <f>I48+K48</f>
        <v>1251.42</v>
      </c>
    </row>
    <row r="49" spans="2:13" ht="12.75">
      <c r="B49" s="12" t="s">
        <v>313</v>
      </c>
      <c r="C49" s="12"/>
      <c r="D49" s="12"/>
      <c r="I49" s="12">
        <v>417.14</v>
      </c>
      <c r="J49" s="12"/>
      <c r="K49" s="12">
        <v>77.61</v>
      </c>
      <c r="L49" s="12"/>
      <c r="M49" s="12">
        <f>I49+K49+L49</f>
        <v>494.75</v>
      </c>
    </row>
    <row r="50" spans="2:13" ht="12.75">
      <c r="B50" s="12" t="s">
        <v>314</v>
      </c>
      <c r="C50" s="12"/>
      <c r="D50" s="12"/>
      <c r="I50" s="12">
        <v>417.14</v>
      </c>
      <c r="J50" s="12"/>
      <c r="K50" s="12"/>
      <c r="L50" s="12"/>
      <c r="M50" s="12">
        <f>I50+K50+L50</f>
        <v>417.14</v>
      </c>
    </row>
    <row r="51" spans="2:13" ht="12.75">
      <c r="B51" s="12" t="s">
        <v>315</v>
      </c>
      <c r="C51" s="12"/>
      <c r="D51" s="12"/>
      <c r="I51" s="12">
        <v>417.14</v>
      </c>
      <c r="J51" s="12"/>
      <c r="K51" s="12"/>
      <c r="L51" s="12"/>
      <c r="M51" s="12">
        <f>I51+K51+L51</f>
        <v>417.14</v>
      </c>
    </row>
    <row r="52" spans="2:13" ht="12.75">
      <c r="B52" s="12" t="s">
        <v>316</v>
      </c>
      <c r="C52" s="12"/>
      <c r="D52" s="12"/>
      <c r="I52" s="12">
        <v>1890.12</v>
      </c>
      <c r="J52" s="12"/>
      <c r="K52" s="12"/>
      <c r="L52" s="12"/>
      <c r="M52" s="12">
        <f>I52+K52+L52</f>
        <v>1890.12</v>
      </c>
    </row>
    <row r="53" spans="2:13" ht="12.75">
      <c r="B53" s="12" t="s">
        <v>316</v>
      </c>
      <c r="C53" s="12"/>
      <c r="D53" s="12"/>
      <c r="I53" s="12">
        <v>2919.98</v>
      </c>
      <c r="J53" s="12"/>
      <c r="K53" s="12"/>
      <c r="L53" s="12"/>
      <c r="M53" s="12">
        <f>I53+K53+L53</f>
        <v>2919.98</v>
      </c>
    </row>
    <row r="54" spans="2:13" ht="15">
      <c r="B54" s="25" t="s">
        <v>75</v>
      </c>
      <c r="C54" s="26"/>
      <c r="D54" s="26"/>
      <c r="I54" s="1">
        <v>1561</v>
      </c>
      <c r="J54" s="12"/>
      <c r="K54" s="12"/>
      <c r="L54" s="12"/>
      <c r="M54" s="1">
        <v>1561</v>
      </c>
    </row>
    <row r="55" spans="2:13" ht="12.75">
      <c r="B55" s="7" t="s">
        <v>317</v>
      </c>
      <c r="C55" s="12"/>
      <c r="D55" s="12"/>
      <c r="I55" s="8">
        <v>30823</v>
      </c>
      <c r="J55" s="12"/>
      <c r="K55" s="12"/>
      <c r="L55" s="12"/>
      <c r="M55" s="8">
        <v>30823</v>
      </c>
    </row>
    <row r="56" spans="2:13" ht="12.75">
      <c r="B56" s="12" t="s">
        <v>86</v>
      </c>
      <c r="C56" s="12"/>
      <c r="D56" s="12"/>
      <c r="I56" s="12">
        <v>156.43</v>
      </c>
      <c r="J56" s="12"/>
      <c r="K56" s="12"/>
      <c r="L56" s="12"/>
      <c r="M56" s="12">
        <f>I56+K56</f>
        <v>156.43</v>
      </c>
    </row>
    <row r="57" spans="2:13" ht="12.75">
      <c r="B57" s="12" t="s">
        <v>290</v>
      </c>
      <c r="C57" s="12"/>
      <c r="D57" s="12"/>
      <c r="I57" s="12">
        <v>834.28</v>
      </c>
      <c r="J57" s="12"/>
      <c r="K57" s="12">
        <v>231.35</v>
      </c>
      <c r="L57" s="12"/>
      <c r="M57" s="12">
        <f>I57+K57</f>
        <v>1065.6299999999999</v>
      </c>
    </row>
    <row r="58" spans="2:13" ht="12.75">
      <c r="B58" s="12" t="s">
        <v>106</v>
      </c>
      <c r="C58" s="12"/>
      <c r="D58" s="12"/>
      <c r="I58" s="12">
        <v>3780.24</v>
      </c>
      <c r="J58" s="12"/>
      <c r="K58" s="12">
        <v>333.05</v>
      </c>
      <c r="L58" s="12"/>
      <c r="M58" s="12">
        <f>I58+K58</f>
        <v>4113.29</v>
      </c>
    </row>
    <row r="59" spans="2:13" ht="12.75">
      <c r="B59" s="12" t="s">
        <v>318</v>
      </c>
      <c r="C59" s="12"/>
      <c r="D59" s="12"/>
      <c r="I59" s="12">
        <v>2835.18</v>
      </c>
      <c r="J59" s="12"/>
      <c r="K59" s="12">
        <v>130.37</v>
      </c>
      <c r="L59" s="12"/>
      <c r="M59" s="12">
        <f>I59+K59</f>
        <v>2965.5499999999997</v>
      </c>
    </row>
    <row r="60" spans="2:13" ht="12.75">
      <c r="B60" s="12" t="s">
        <v>319</v>
      </c>
      <c r="C60" s="12"/>
      <c r="I60" s="12">
        <v>417.14</v>
      </c>
      <c r="J60" s="12"/>
      <c r="K60" s="12">
        <v>52.55</v>
      </c>
      <c r="L60" s="12"/>
      <c r="M60" s="12">
        <f>I60+K60</f>
        <v>469.69</v>
      </c>
    </row>
    <row r="61" spans="2:13" ht="15">
      <c r="B61" s="25" t="s">
        <v>320</v>
      </c>
      <c r="C61" s="26"/>
      <c r="D61" s="26"/>
      <c r="I61" s="12"/>
      <c r="J61" s="12"/>
      <c r="K61" s="12"/>
      <c r="L61" s="12"/>
      <c r="M61" s="8">
        <v>20136</v>
      </c>
    </row>
    <row r="62" spans="2:13" ht="12.75">
      <c r="B62" s="12" t="s">
        <v>321</v>
      </c>
      <c r="C62" s="12"/>
      <c r="D62" s="12" t="s">
        <v>684</v>
      </c>
      <c r="I62" s="12">
        <v>1890.12</v>
      </c>
      <c r="J62" s="12">
        <v>314.38</v>
      </c>
      <c r="K62" s="12"/>
      <c r="L62" s="12"/>
      <c r="M62" s="12">
        <f>I62+J62</f>
        <v>2204.5</v>
      </c>
    </row>
    <row r="63" spans="2:13" ht="12.75">
      <c r="B63" s="12" t="s">
        <v>322</v>
      </c>
      <c r="C63" s="12"/>
      <c r="D63" s="12"/>
      <c r="I63" s="12">
        <v>208.57</v>
      </c>
      <c r="J63" s="12">
        <v>41</v>
      </c>
      <c r="K63" s="12"/>
      <c r="L63" s="12"/>
      <c r="M63" s="12">
        <f>I63+J63</f>
        <v>249.57</v>
      </c>
    </row>
    <row r="64" spans="2:13" ht="12.75">
      <c r="B64" s="7" t="s">
        <v>83</v>
      </c>
      <c r="D64" s="12"/>
      <c r="E64" t="s">
        <v>683</v>
      </c>
      <c r="I64" s="12"/>
      <c r="J64" s="12"/>
      <c r="K64" s="12"/>
      <c r="L64" s="12"/>
      <c r="M64" s="8">
        <v>3704</v>
      </c>
    </row>
    <row r="65" spans="2:13" ht="12.75">
      <c r="B65" s="12" t="s">
        <v>39</v>
      </c>
      <c r="C65" s="12"/>
      <c r="D65" s="12"/>
      <c r="M65" s="2">
        <f>M25-M27</f>
        <v>-1342.0599999999977</v>
      </c>
    </row>
    <row r="66" spans="2:13" ht="12.75">
      <c r="B66" t="s">
        <v>35</v>
      </c>
      <c r="E66" s="2"/>
      <c r="M66" s="2">
        <v>-25463.31</v>
      </c>
    </row>
    <row r="68" spans="2:7" ht="12.75">
      <c r="B68" t="s">
        <v>605</v>
      </c>
      <c r="G68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M80"/>
  <sheetViews>
    <sheetView workbookViewId="0" topLeftCell="A72">
      <selection activeCell="G88" sqref="G88"/>
    </sheetView>
  </sheetViews>
  <sheetFormatPr defaultColWidth="9.00390625" defaultRowHeight="12.75"/>
  <cols>
    <col min="8" max="8" width="10.625" style="0" customWidth="1"/>
    <col min="9" max="11" width="9.125" style="0" hidden="1" customWidth="1"/>
    <col min="12" max="12" width="9.003906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670</v>
      </c>
    </row>
    <row r="5" ht="12.75">
      <c r="D5" s="3" t="s">
        <v>36</v>
      </c>
    </row>
    <row r="6" spans="2:13" ht="12.75">
      <c r="B6" t="s">
        <v>12</v>
      </c>
      <c r="M6" s="2">
        <v>146256.23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73252.29</v>
      </c>
    </row>
    <row r="11" spans="2:13" ht="12.75">
      <c r="B11" t="s">
        <v>4</v>
      </c>
      <c r="M11">
        <v>218656.34</v>
      </c>
    </row>
    <row r="12" spans="2:13" ht="12.75">
      <c r="B12" t="s">
        <v>5</v>
      </c>
      <c r="M12">
        <v>42182.89</v>
      </c>
    </row>
    <row r="13" spans="2:13" ht="12.75">
      <c r="B13" t="s">
        <v>6</v>
      </c>
      <c r="M13">
        <v>284.8</v>
      </c>
    </row>
    <row r="14" spans="2:13" ht="12.75">
      <c r="B14" t="s">
        <v>7</v>
      </c>
      <c r="M14">
        <v>1372630.22</v>
      </c>
    </row>
    <row r="15" spans="2:13" ht="12.75">
      <c r="B15" t="s">
        <v>8</v>
      </c>
      <c r="M15">
        <v>342399.26</v>
      </c>
    </row>
    <row r="16" spans="2:13" ht="12.75">
      <c r="B16" t="s">
        <v>9</v>
      </c>
      <c r="M16">
        <v>650990.4</v>
      </c>
    </row>
    <row r="17" spans="2:13" ht="12.75">
      <c r="B17" t="s">
        <v>547</v>
      </c>
      <c r="M17">
        <v>14526</v>
      </c>
    </row>
    <row r="18" spans="2:13" ht="12.75">
      <c r="B18" s="2" t="s">
        <v>10</v>
      </c>
      <c r="M18" s="2">
        <f>SUM(M10:M17)</f>
        <v>2714922.2</v>
      </c>
    </row>
    <row r="19" spans="2:13" ht="12.75">
      <c r="B19" t="s">
        <v>11</v>
      </c>
      <c r="M19">
        <v>2659281</v>
      </c>
    </row>
    <row r="21" spans="2:13" ht="12.75">
      <c r="B21" t="s">
        <v>13</v>
      </c>
      <c r="M21" s="2">
        <f>M6+M18-M19</f>
        <v>201897.43000000017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650990.4</v>
      </c>
    </row>
    <row r="27" spans="2:13" ht="12.75">
      <c r="B27" s="2" t="s">
        <v>16</v>
      </c>
      <c r="M27" s="2">
        <f>SUM(M29:M40)</f>
        <v>609133.65</v>
      </c>
    </row>
    <row r="28" ht="12.75">
      <c r="B28" t="s">
        <v>40</v>
      </c>
    </row>
    <row r="29" spans="2:13" ht="12.75">
      <c r="B29" t="s">
        <v>17</v>
      </c>
      <c r="M29">
        <v>101569.44</v>
      </c>
    </row>
    <row r="30" spans="2:13" ht="12.75">
      <c r="B30" t="s">
        <v>18</v>
      </c>
      <c r="M30">
        <v>13879.08</v>
      </c>
    </row>
    <row r="31" spans="2:13" ht="12.75">
      <c r="B31" t="s">
        <v>19</v>
      </c>
      <c r="M31">
        <v>96522.6</v>
      </c>
    </row>
    <row r="32" spans="2:13" ht="12.75">
      <c r="B32" t="s">
        <v>96</v>
      </c>
      <c r="M32">
        <v>34066.8</v>
      </c>
    </row>
    <row r="33" spans="2:13" ht="12.75">
      <c r="B33" t="s">
        <v>20</v>
      </c>
      <c r="M33">
        <v>2120.81</v>
      </c>
    </row>
    <row r="34" spans="2:13" ht="12.75">
      <c r="B34" t="s">
        <v>21</v>
      </c>
      <c r="M34">
        <v>58670.52</v>
      </c>
    </row>
    <row r="35" spans="2:13" ht="12.75">
      <c r="B35" t="s">
        <v>22</v>
      </c>
      <c r="M35">
        <v>13879.08</v>
      </c>
    </row>
    <row r="36" spans="2:13" ht="12.75">
      <c r="B36" t="s">
        <v>23</v>
      </c>
      <c r="M36">
        <v>99676.92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SUM(M43:M76)</f>
        <v>188748.40000000002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52046.45</v>
      </c>
    </row>
    <row r="44" spans="2:13" ht="12.75">
      <c r="B44" s="12" t="s">
        <v>289</v>
      </c>
      <c r="C44" s="12"/>
      <c r="D44" s="12"/>
      <c r="I44" s="12">
        <v>208.57</v>
      </c>
      <c r="J44" s="12"/>
      <c r="K44" s="12"/>
      <c r="L44" s="12"/>
      <c r="M44" s="12">
        <f aca="true" t="shared" si="0" ref="M44:M49">I44+K44</f>
        <v>208.57</v>
      </c>
    </row>
    <row r="45" spans="2:13" ht="12.75">
      <c r="B45" s="12" t="s">
        <v>267</v>
      </c>
      <c r="C45" s="12"/>
      <c r="D45" s="12"/>
      <c r="I45" s="12">
        <v>945.06</v>
      </c>
      <c r="J45" s="12"/>
      <c r="K45" s="12"/>
      <c r="L45" s="12"/>
      <c r="M45" s="12">
        <f t="shared" si="0"/>
        <v>945.06</v>
      </c>
    </row>
    <row r="46" spans="2:13" ht="12.75">
      <c r="B46" s="12" t="s">
        <v>290</v>
      </c>
      <c r="C46" s="12"/>
      <c r="D46" s="12"/>
      <c r="I46" s="12">
        <v>5448.8</v>
      </c>
      <c r="J46" s="12"/>
      <c r="K46" s="12">
        <v>591.04</v>
      </c>
      <c r="L46" s="12"/>
      <c r="M46" s="12">
        <f t="shared" si="0"/>
        <v>6039.84</v>
      </c>
    </row>
    <row r="47" spans="2:13" ht="12.75">
      <c r="B47" s="12" t="s">
        <v>117</v>
      </c>
      <c r="C47" s="12"/>
      <c r="D47" s="12"/>
      <c r="I47" s="12">
        <v>417.14</v>
      </c>
      <c r="J47" s="12"/>
      <c r="K47" s="12"/>
      <c r="L47" s="12"/>
      <c r="M47" s="12">
        <f t="shared" si="0"/>
        <v>417.14</v>
      </c>
    </row>
    <row r="48" spans="2:13" ht="12.75">
      <c r="B48" s="12" t="s">
        <v>291</v>
      </c>
      <c r="C48" s="12"/>
      <c r="D48" s="12"/>
      <c r="I48" s="12">
        <v>1855.84</v>
      </c>
      <c r="J48" s="12"/>
      <c r="K48" s="12"/>
      <c r="L48" s="12"/>
      <c r="M48" s="12">
        <f t="shared" si="0"/>
        <v>1855.84</v>
      </c>
    </row>
    <row r="49" spans="2:13" ht="12.75">
      <c r="B49" s="12" t="s">
        <v>292</v>
      </c>
      <c r="C49" s="12"/>
      <c r="D49" s="12"/>
      <c r="I49" s="12">
        <v>945.06</v>
      </c>
      <c r="J49" s="12"/>
      <c r="K49" s="12"/>
      <c r="L49" s="12"/>
      <c r="M49" s="12">
        <f t="shared" si="0"/>
        <v>945.06</v>
      </c>
    </row>
    <row r="50" spans="2:13" ht="12.75">
      <c r="B50" s="7" t="s">
        <v>98</v>
      </c>
      <c r="C50" s="12"/>
      <c r="D50" s="12"/>
      <c r="I50" s="8">
        <v>28460</v>
      </c>
      <c r="J50" s="12"/>
      <c r="K50" s="12"/>
      <c r="L50" s="12"/>
      <c r="M50" s="8">
        <v>28460</v>
      </c>
    </row>
    <row r="51" spans="2:13" ht="12.75">
      <c r="B51" s="12" t="s">
        <v>293</v>
      </c>
      <c r="C51" s="12"/>
      <c r="D51" s="12"/>
      <c r="I51" s="12">
        <v>417.14</v>
      </c>
      <c r="J51" s="12"/>
      <c r="K51" s="12">
        <v>310.44</v>
      </c>
      <c r="L51" s="12"/>
      <c r="M51" s="12">
        <f>I51+K51+L51</f>
        <v>727.5799999999999</v>
      </c>
    </row>
    <row r="52" spans="2:13" ht="12.75">
      <c r="B52" s="12" t="s">
        <v>294</v>
      </c>
      <c r="C52" s="12"/>
      <c r="D52" s="12"/>
      <c r="I52" s="12">
        <v>417.14</v>
      </c>
      <c r="J52" s="12"/>
      <c r="K52" s="12">
        <v>77.61</v>
      </c>
      <c r="L52" s="12"/>
      <c r="M52" s="12">
        <f>I52+K52+L52</f>
        <v>494.75</v>
      </c>
    </row>
    <row r="53" spans="2:13" ht="12.75">
      <c r="B53" s="12" t="s">
        <v>295</v>
      </c>
      <c r="C53" s="12"/>
      <c r="D53" s="12"/>
      <c r="I53" s="12">
        <v>3780.24</v>
      </c>
      <c r="J53" s="12"/>
      <c r="K53" s="12">
        <v>106.32</v>
      </c>
      <c r="L53" s="12"/>
      <c r="M53" s="12">
        <f>I53+K53+L53</f>
        <v>3886.56</v>
      </c>
    </row>
    <row r="54" spans="2:13" ht="12.75">
      <c r="B54" s="12" t="s">
        <v>27</v>
      </c>
      <c r="C54" s="12"/>
      <c r="D54" s="12"/>
      <c r="I54" s="12">
        <v>828.24</v>
      </c>
      <c r="J54" s="12"/>
      <c r="K54" s="12"/>
      <c r="L54" s="12"/>
      <c r="M54" s="12">
        <f>I54+K54+L54</f>
        <v>828.24</v>
      </c>
    </row>
    <row r="55" spans="2:13" ht="12.75">
      <c r="B55" s="7" t="s">
        <v>230</v>
      </c>
      <c r="C55" s="12"/>
      <c r="D55" s="12"/>
      <c r="I55" s="8">
        <v>2682</v>
      </c>
      <c r="J55" s="12"/>
      <c r="K55" s="12"/>
      <c r="L55" s="12"/>
      <c r="M55" s="8">
        <v>2682</v>
      </c>
    </row>
    <row r="56" spans="2:13" ht="12.75">
      <c r="B56" s="7" t="s">
        <v>75</v>
      </c>
      <c r="C56" s="12"/>
      <c r="D56" s="12"/>
      <c r="I56" s="1">
        <v>2124</v>
      </c>
      <c r="J56" s="12"/>
      <c r="K56" s="12"/>
      <c r="L56" s="12"/>
      <c r="M56" s="1">
        <v>2124</v>
      </c>
    </row>
    <row r="57" spans="2:13" ht="12.75">
      <c r="B57" t="s">
        <v>296</v>
      </c>
      <c r="I57">
        <v>3780.24</v>
      </c>
      <c r="K57">
        <v>2153.5</v>
      </c>
      <c r="M57">
        <f>I57+K57</f>
        <v>5933.74</v>
      </c>
    </row>
    <row r="58" spans="2:13" ht="12.75">
      <c r="B58" t="s">
        <v>297</v>
      </c>
      <c r="I58">
        <v>3307.71</v>
      </c>
      <c r="K58">
        <v>467.45</v>
      </c>
      <c r="M58">
        <f>I58+K58</f>
        <v>3775.16</v>
      </c>
    </row>
    <row r="59" spans="2:13" ht="12.75">
      <c r="B59" t="s">
        <v>28</v>
      </c>
      <c r="I59">
        <v>834.28</v>
      </c>
      <c r="K59">
        <v>172.86</v>
      </c>
      <c r="M59">
        <f>I59+K59</f>
        <v>1007.14</v>
      </c>
    </row>
    <row r="60" spans="2:13" ht="15">
      <c r="B60" s="25" t="s">
        <v>161</v>
      </c>
      <c r="C60" s="26"/>
      <c r="D60" s="26"/>
      <c r="E60" t="s">
        <v>669</v>
      </c>
      <c r="I60" s="12"/>
      <c r="J60" s="12"/>
      <c r="K60" s="12"/>
      <c r="L60" s="12"/>
      <c r="M60" s="8">
        <v>6809</v>
      </c>
    </row>
    <row r="61" spans="2:13" ht="15">
      <c r="B61" s="25" t="s">
        <v>273</v>
      </c>
      <c r="C61" s="26"/>
      <c r="D61" s="26"/>
      <c r="I61" s="12"/>
      <c r="J61" s="12"/>
      <c r="K61" s="12"/>
      <c r="L61" s="12"/>
      <c r="M61" s="8">
        <v>6886</v>
      </c>
    </row>
    <row r="62" spans="2:13" ht="12.75">
      <c r="B62" t="s">
        <v>298</v>
      </c>
      <c r="I62">
        <v>208.57</v>
      </c>
      <c r="M62">
        <f>I62+K62</f>
        <v>208.57</v>
      </c>
    </row>
    <row r="63" spans="2:13" ht="12.75">
      <c r="B63" t="s">
        <v>299</v>
      </c>
      <c r="I63">
        <v>263.96</v>
      </c>
      <c r="M63">
        <f>I63+K63</f>
        <v>263.96</v>
      </c>
    </row>
    <row r="64" spans="2:13" ht="12.75">
      <c r="B64" t="s">
        <v>300</v>
      </c>
      <c r="I64">
        <v>1417.59</v>
      </c>
      <c r="K64">
        <v>394.38</v>
      </c>
      <c r="M64">
        <f>I64+K64</f>
        <v>1811.9699999999998</v>
      </c>
    </row>
    <row r="65" spans="2:13" ht="12.75">
      <c r="B65" t="s">
        <v>267</v>
      </c>
      <c r="I65">
        <v>1417.59</v>
      </c>
      <c r="M65">
        <f>I65+K65</f>
        <v>1417.59</v>
      </c>
    </row>
    <row r="66" spans="2:13" ht="15">
      <c r="B66" s="25" t="s">
        <v>230</v>
      </c>
      <c r="C66" s="26"/>
      <c r="D66" s="26"/>
      <c r="E66" s="27" t="s">
        <v>668</v>
      </c>
      <c r="I66" s="12"/>
      <c r="J66" s="12"/>
      <c r="K66" s="12"/>
      <c r="L66" s="12"/>
      <c r="M66" s="8">
        <v>8968</v>
      </c>
    </row>
    <row r="67" spans="2:13" ht="15">
      <c r="B67" s="25" t="s">
        <v>45</v>
      </c>
      <c r="C67" s="26"/>
      <c r="D67" s="26"/>
      <c r="E67" s="27"/>
      <c r="I67" s="12"/>
      <c r="J67" s="12"/>
      <c r="K67" s="12"/>
      <c r="L67" s="12"/>
      <c r="M67" s="8">
        <v>40288</v>
      </c>
    </row>
    <row r="68" spans="2:13" ht="12.75">
      <c r="B68" t="s">
        <v>301</v>
      </c>
      <c r="I68">
        <v>945.06</v>
      </c>
      <c r="K68">
        <v>147.04</v>
      </c>
      <c r="M68">
        <f>I68+K68</f>
        <v>1092.1</v>
      </c>
    </row>
    <row r="69" spans="2:13" ht="12.75">
      <c r="B69" t="s">
        <v>302</v>
      </c>
      <c r="I69">
        <v>1417.59</v>
      </c>
      <c r="K69">
        <v>276.24</v>
      </c>
      <c r="M69">
        <f>I69+K69</f>
        <v>1693.83</v>
      </c>
    </row>
    <row r="70" spans="2:13" ht="12.75">
      <c r="B70" t="s">
        <v>303</v>
      </c>
      <c r="I70">
        <v>208.57</v>
      </c>
      <c r="K70">
        <v>147.04</v>
      </c>
      <c r="M70">
        <f>I70+K70</f>
        <v>355.61</v>
      </c>
    </row>
    <row r="71" spans="2:13" ht="12.75">
      <c r="B71" t="s">
        <v>304</v>
      </c>
      <c r="I71">
        <v>1417.59</v>
      </c>
      <c r="K71">
        <v>207.9</v>
      </c>
      <c r="M71">
        <f>I71+K71</f>
        <v>1625.49</v>
      </c>
    </row>
    <row r="72" spans="2:13" ht="12.75">
      <c r="B72" t="s">
        <v>305</v>
      </c>
      <c r="E72" t="s">
        <v>570</v>
      </c>
      <c r="I72">
        <v>945.06</v>
      </c>
      <c r="M72">
        <f>I72+J72</f>
        <v>945.06</v>
      </c>
    </row>
    <row r="73" spans="2:13" ht="12.75">
      <c r="B73" t="s">
        <v>306</v>
      </c>
      <c r="F73" t="s">
        <v>667</v>
      </c>
      <c r="I73">
        <v>945.06</v>
      </c>
      <c r="J73">
        <v>147.64</v>
      </c>
      <c r="M73">
        <f>I73+J73</f>
        <v>1092.6999999999998</v>
      </c>
    </row>
    <row r="74" spans="2:13" ht="12.75">
      <c r="B74" t="s">
        <v>307</v>
      </c>
      <c r="F74" t="s">
        <v>636</v>
      </c>
      <c r="I74">
        <v>417.14</v>
      </c>
      <c r="M74">
        <f>I74+J74</f>
        <v>417.14</v>
      </c>
    </row>
    <row r="75" spans="2:13" ht="12.75">
      <c r="B75" t="s">
        <v>308</v>
      </c>
      <c r="E75" t="s">
        <v>573</v>
      </c>
      <c r="I75">
        <v>1042.85</v>
      </c>
      <c r="J75">
        <v>508.34</v>
      </c>
      <c r="M75">
        <f>I75+J75</f>
        <v>1551.1899999999998</v>
      </c>
    </row>
    <row r="76" spans="2:13" ht="12.75">
      <c r="B76" t="s">
        <v>309</v>
      </c>
      <c r="E76" t="s">
        <v>650</v>
      </c>
      <c r="J76">
        <v>945.06</v>
      </c>
      <c r="M76">
        <f>J76+K76</f>
        <v>945.06</v>
      </c>
    </row>
    <row r="77" spans="2:13" ht="12.75">
      <c r="B77" s="12" t="s">
        <v>39</v>
      </c>
      <c r="C77" s="12"/>
      <c r="D77" s="12"/>
      <c r="M77" s="2">
        <f>M25-M27</f>
        <v>41856.75</v>
      </c>
    </row>
    <row r="78" spans="2:13" ht="12.75">
      <c r="B78" t="s">
        <v>35</v>
      </c>
      <c r="E78" s="2"/>
      <c r="M78" s="2">
        <v>3771.95</v>
      </c>
    </row>
    <row r="80" spans="2:6" ht="12.75">
      <c r="B80" t="s">
        <v>605</v>
      </c>
      <c r="F80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M64"/>
  <sheetViews>
    <sheetView workbookViewId="0" topLeftCell="A39">
      <selection activeCell="Q42" sqref="Q42"/>
    </sheetView>
  </sheetViews>
  <sheetFormatPr defaultColWidth="9.00390625" defaultRowHeight="12.75"/>
  <cols>
    <col min="8" max="8" width="10.25390625" style="0" customWidth="1"/>
    <col min="9" max="9" width="9.75390625" style="0" hidden="1" customWidth="1"/>
    <col min="10" max="10" width="6.625" style="0" hidden="1" customWidth="1"/>
    <col min="11" max="11" width="11.75390625" style="0" hidden="1" customWidth="1"/>
    <col min="12" max="12" width="14.375" style="0" hidden="1" customWidth="1"/>
  </cols>
  <sheetData>
    <row r="2" ht="12.75">
      <c r="D2" s="6" t="s">
        <v>0</v>
      </c>
    </row>
    <row r="3" ht="12.75">
      <c r="D3" s="3" t="s">
        <v>1</v>
      </c>
    </row>
    <row r="4" ht="12.75">
      <c r="D4" s="3" t="s">
        <v>656</v>
      </c>
    </row>
    <row r="5" ht="12.75">
      <c r="D5" s="3" t="s">
        <v>36</v>
      </c>
    </row>
    <row r="6" spans="2:13" ht="12.75">
      <c r="B6" t="s">
        <v>12</v>
      </c>
      <c r="M6" s="2">
        <v>200965.47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73314.95</v>
      </c>
    </row>
    <row r="11" spans="2:13" ht="12.75">
      <c r="B11" t="s">
        <v>4</v>
      </c>
      <c r="M11">
        <v>217810.5</v>
      </c>
    </row>
    <row r="12" spans="2:13" ht="12.75">
      <c r="B12" t="s">
        <v>5</v>
      </c>
      <c r="M12">
        <v>46887.36</v>
      </c>
    </row>
    <row r="13" spans="2:13" ht="12.75">
      <c r="B13" t="s">
        <v>6</v>
      </c>
      <c r="M13">
        <v>3982.58</v>
      </c>
    </row>
    <row r="14" spans="2:13" ht="12.75">
      <c r="B14" t="s">
        <v>7</v>
      </c>
      <c r="M14">
        <v>1178423.76</v>
      </c>
    </row>
    <row r="15" spans="2:13" ht="12.75">
      <c r="B15" t="s">
        <v>8</v>
      </c>
      <c r="M15">
        <v>334568.84</v>
      </c>
    </row>
    <row r="16" spans="2:13" ht="12.75">
      <c r="B16" t="s">
        <v>9</v>
      </c>
      <c r="M16">
        <v>540658.58</v>
      </c>
    </row>
    <row r="17" spans="2:13" ht="12.75">
      <c r="B17" t="s">
        <v>547</v>
      </c>
      <c r="M17">
        <v>7560.17</v>
      </c>
    </row>
    <row r="18" spans="2:13" ht="12.75">
      <c r="B18" s="2" t="s">
        <v>10</v>
      </c>
      <c r="M18" s="2">
        <f>SUM(M10:M17)</f>
        <v>2403206.7399999998</v>
      </c>
    </row>
    <row r="19" spans="2:13" ht="12.75">
      <c r="B19" t="s">
        <v>11</v>
      </c>
      <c r="M19">
        <v>2380430.17</v>
      </c>
    </row>
    <row r="21" spans="2:13" ht="12.75">
      <c r="B21" t="s">
        <v>13</v>
      </c>
      <c r="M21" s="2">
        <f>M6+M18-M19</f>
        <v>223742.04000000004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540658.58</v>
      </c>
    </row>
    <row r="27" spans="2:13" ht="12.75">
      <c r="B27" s="2" t="s">
        <v>16</v>
      </c>
      <c r="M27" s="2">
        <f>SUM(M29:M40)</f>
        <v>459932.96</v>
      </c>
    </row>
    <row r="28" ht="12.75">
      <c r="B28" t="s">
        <v>40</v>
      </c>
    </row>
    <row r="29" spans="2:13" ht="12.75">
      <c r="B29" t="s">
        <v>17</v>
      </c>
      <c r="M29">
        <v>87192.36</v>
      </c>
    </row>
    <row r="30" spans="2:13" ht="12.75">
      <c r="B30" t="s">
        <v>18</v>
      </c>
      <c r="M30">
        <v>11914.44</v>
      </c>
    </row>
    <row r="31" spans="2:13" ht="12.75">
      <c r="B31" t="s">
        <v>19</v>
      </c>
      <c r="M31">
        <v>82859.76</v>
      </c>
    </row>
    <row r="32" spans="2:13" ht="12.75">
      <c r="B32" t="s">
        <v>96</v>
      </c>
      <c r="M32">
        <v>29244.6</v>
      </c>
    </row>
    <row r="33" spans="2:13" ht="12.75">
      <c r="B33" t="s">
        <v>20</v>
      </c>
      <c r="M33">
        <v>4398.06</v>
      </c>
    </row>
    <row r="34" spans="2:13" ht="12.75">
      <c r="B34" t="s">
        <v>21</v>
      </c>
      <c r="M34">
        <v>50365.8</v>
      </c>
    </row>
    <row r="35" spans="2:13" ht="12.75">
      <c r="B35" t="s">
        <v>22</v>
      </c>
      <c r="M35">
        <v>11914.44</v>
      </c>
    </row>
    <row r="36" spans="2:13" ht="12.75">
      <c r="B36" t="s">
        <v>23</v>
      </c>
      <c r="M36">
        <v>85567.56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SUM(M43:M60)</f>
        <v>96475.93999999999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44679.3</v>
      </c>
    </row>
    <row r="44" spans="2:13" ht="12.75">
      <c r="B44" t="s">
        <v>527</v>
      </c>
      <c r="D44" t="s">
        <v>665</v>
      </c>
      <c r="I44">
        <v>1890.12</v>
      </c>
      <c r="M44">
        <f>I44+K44</f>
        <v>1890.12</v>
      </c>
    </row>
    <row r="45" spans="2:13" ht="12.75">
      <c r="B45" t="s">
        <v>657</v>
      </c>
      <c r="I45">
        <v>834.28</v>
      </c>
      <c r="M45">
        <f>I45+K45+L45</f>
        <v>834.28</v>
      </c>
    </row>
    <row r="46" spans="2:13" ht="12.75">
      <c r="B46" t="s">
        <v>658</v>
      </c>
      <c r="E46" t="s">
        <v>666</v>
      </c>
      <c r="I46">
        <v>1417.59</v>
      </c>
      <c r="K46">
        <v>144.68</v>
      </c>
      <c r="M46">
        <f>I46+K46+L46</f>
        <v>1562.27</v>
      </c>
    </row>
    <row r="47" spans="2:13" ht="12.75">
      <c r="B47" t="s">
        <v>27</v>
      </c>
      <c r="I47">
        <v>621.18</v>
      </c>
      <c r="M47">
        <f>I47+K47+L47</f>
        <v>621.18</v>
      </c>
    </row>
    <row r="48" spans="2:13" ht="15">
      <c r="B48" s="25" t="s">
        <v>75</v>
      </c>
      <c r="C48" s="27"/>
      <c r="D48" s="27"/>
      <c r="I48" s="21">
        <v>330</v>
      </c>
      <c r="M48" s="1">
        <v>330</v>
      </c>
    </row>
    <row r="49" spans="2:13" ht="12.75">
      <c r="B49" t="s">
        <v>358</v>
      </c>
      <c r="I49">
        <v>791.88</v>
      </c>
      <c r="K49">
        <v>332.64</v>
      </c>
      <c r="M49" s="12">
        <f>I49+K49</f>
        <v>1124.52</v>
      </c>
    </row>
    <row r="50" spans="2:13" ht="12.75">
      <c r="B50" t="s">
        <v>28</v>
      </c>
      <c r="I50">
        <v>834.28</v>
      </c>
      <c r="K50">
        <v>129.64</v>
      </c>
      <c r="M50" s="12">
        <f>I50+K50</f>
        <v>963.92</v>
      </c>
    </row>
    <row r="51" spans="2:13" ht="12.75">
      <c r="B51" s="7" t="s">
        <v>161</v>
      </c>
      <c r="E51" t="s">
        <v>664</v>
      </c>
      <c r="I51" s="11">
        <v>13609</v>
      </c>
      <c r="M51" s="8">
        <v>13609</v>
      </c>
    </row>
    <row r="52" spans="2:13" ht="12.75">
      <c r="B52" t="s">
        <v>300</v>
      </c>
      <c r="I52">
        <v>3307.71</v>
      </c>
      <c r="K52">
        <v>278.06</v>
      </c>
      <c r="M52" s="12">
        <f>I52+K52</f>
        <v>3585.77</v>
      </c>
    </row>
    <row r="53" spans="2:13" ht="12.75">
      <c r="B53" t="s">
        <v>175</v>
      </c>
      <c r="D53" t="s">
        <v>665</v>
      </c>
      <c r="M53" s="12">
        <v>6765</v>
      </c>
    </row>
    <row r="54" spans="2:13" ht="15">
      <c r="B54" s="25" t="s">
        <v>161</v>
      </c>
      <c r="C54" s="26"/>
      <c r="E54" t="s">
        <v>615</v>
      </c>
      <c r="M54" s="8">
        <v>5701</v>
      </c>
    </row>
    <row r="55" spans="2:13" ht="12.75">
      <c r="B55" t="s">
        <v>106</v>
      </c>
      <c r="I55">
        <v>1417.59</v>
      </c>
      <c r="M55">
        <f>I55+K55</f>
        <v>1417.59</v>
      </c>
    </row>
    <row r="56" spans="2:13" ht="12.75">
      <c r="B56" t="s">
        <v>659</v>
      </c>
      <c r="D56" t="s">
        <v>622</v>
      </c>
      <c r="I56">
        <v>1181.32</v>
      </c>
      <c r="J56">
        <v>108.62</v>
      </c>
      <c r="M56">
        <f>I56+J56</f>
        <v>1289.94</v>
      </c>
    </row>
    <row r="57" spans="2:13" ht="12.75">
      <c r="B57" t="s">
        <v>660</v>
      </c>
      <c r="F57" t="s">
        <v>663</v>
      </c>
      <c r="I57">
        <v>1251.42</v>
      </c>
      <c r="J57">
        <v>675.84</v>
      </c>
      <c r="M57">
        <f>I57+J57</f>
        <v>1927.2600000000002</v>
      </c>
    </row>
    <row r="58" spans="2:13" ht="12.75">
      <c r="B58" t="s">
        <v>126</v>
      </c>
      <c r="J58">
        <v>945.06</v>
      </c>
      <c r="M58">
        <f>J58+K58</f>
        <v>945.06</v>
      </c>
    </row>
    <row r="59" spans="2:13" ht="12.75">
      <c r="B59" t="s">
        <v>661</v>
      </c>
      <c r="J59">
        <v>945.06</v>
      </c>
      <c r="K59">
        <v>324.67</v>
      </c>
      <c r="M59">
        <f>J59+K59</f>
        <v>1269.73</v>
      </c>
    </row>
    <row r="60" spans="2:13" ht="15">
      <c r="B60" s="25" t="s">
        <v>230</v>
      </c>
      <c r="C60" s="27"/>
      <c r="D60" s="27"/>
      <c r="E60" t="s">
        <v>662</v>
      </c>
      <c r="M60" s="8">
        <v>7960</v>
      </c>
    </row>
    <row r="61" spans="2:13" ht="12.75">
      <c r="B61" s="12" t="s">
        <v>39</v>
      </c>
      <c r="C61" s="12"/>
      <c r="D61" s="12"/>
      <c r="M61" s="2">
        <f>M25-M27</f>
        <v>80725.61999999994</v>
      </c>
    </row>
    <row r="62" spans="2:13" ht="12.75">
      <c r="B62" t="s">
        <v>35</v>
      </c>
      <c r="E62" s="2"/>
      <c r="M62" s="2">
        <v>-1660.17</v>
      </c>
    </row>
    <row r="64" spans="2:6" ht="12.75">
      <c r="B64" t="s">
        <v>605</v>
      </c>
      <c r="F64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M61"/>
  <sheetViews>
    <sheetView workbookViewId="0" topLeftCell="A38">
      <selection activeCell="Q42" sqref="Q42:R42"/>
    </sheetView>
  </sheetViews>
  <sheetFormatPr defaultColWidth="9.00390625" defaultRowHeight="12.75"/>
  <cols>
    <col min="8" max="8" width="10.3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280</v>
      </c>
    </row>
    <row r="5" ht="12.75">
      <c r="D5" s="3" t="s">
        <v>36</v>
      </c>
    </row>
    <row r="6" spans="2:13" ht="12.75">
      <c r="B6" t="s">
        <v>12</v>
      </c>
      <c r="M6" s="2">
        <v>163294.23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70869.52</v>
      </c>
    </row>
    <row r="11" spans="2:13" ht="12.75">
      <c r="B11" t="s">
        <v>4</v>
      </c>
      <c r="M11">
        <v>207255.1</v>
      </c>
    </row>
    <row r="12" spans="2:13" ht="12.75">
      <c r="B12" t="s">
        <v>5</v>
      </c>
      <c r="M12">
        <v>38132.13</v>
      </c>
    </row>
    <row r="13" spans="2:13" ht="12.75">
      <c r="B13" t="s">
        <v>6</v>
      </c>
      <c r="M13">
        <v>649.12</v>
      </c>
    </row>
    <row r="14" spans="2:13" ht="12.75">
      <c r="B14" t="s">
        <v>7</v>
      </c>
      <c r="M14">
        <v>1206407.43</v>
      </c>
    </row>
    <row r="15" spans="2:13" ht="12.75">
      <c r="B15" t="s">
        <v>8</v>
      </c>
      <c r="M15">
        <v>317073.55</v>
      </c>
    </row>
    <row r="16" spans="2:13" ht="12.75">
      <c r="B16" t="s">
        <v>9</v>
      </c>
      <c r="M16">
        <v>564119.28</v>
      </c>
    </row>
    <row r="17" spans="2:13" ht="12.75">
      <c r="B17" s="2" t="s">
        <v>10</v>
      </c>
      <c r="M17" s="2">
        <f>SUM(M10:M16)</f>
        <v>2404506.13</v>
      </c>
    </row>
    <row r="18" spans="2:13" ht="12.75">
      <c r="B18" t="s">
        <v>11</v>
      </c>
      <c r="M18">
        <v>2380432.69</v>
      </c>
    </row>
    <row r="20" spans="2:13" ht="12.75">
      <c r="B20" t="s">
        <v>13</v>
      </c>
      <c r="M20" s="2">
        <f>M6+M17-M18</f>
        <v>187367.66999999993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564119.28</v>
      </c>
    </row>
    <row r="26" spans="2:13" ht="12.75">
      <c r="B26" s="2" t="s">
        <v>16</v>
      </c>
      <c r="M26" s="2">
        <f>SUM(M28:M39)</f>
        <v>448099.07999999996</v>
      </c>
    </row>
    <row r="27" ht="12.75">
      <c r="B27" t="s">
        <v>40</v>
      </c>
    </row>
    <row r="28" spans="2:13" ht="12.75">
      <c r="B28" t="s">
        <v>17</v>
      </c>
      <c r="M28">
        <v>89489.88</v>
      </c>
    </row>
    <row r="29" spans="2:13" ht="12.75">
      <c r="B29" t="s">
        <v>18</v>
      </c>
      <c r="M29">
        <v>12228.48</v>
      </c>
    </row>
    <row r="30" spans="2:13" ht="12.75">
      <c r="B30" t="s">
        <v>19</v>
      </c>
      <c r="M30">
        <v>85043.16</v>
      </c>
    </row>
    <row r="31" spans="2:13" ht="12.75">
      <c r="B31" t="s">
        <v>96</v>
      </c>
      <c r="M31">
        <v>30015.24</v>
      </c>
    </row>
    <row r="32" spans="2:13" ht="12.75">
      <c r="B32" t="s">
        <v>20</v>
      </c>
      <c r="M32">
        <v>1601.7</v>
      </c>
    </row>
    <row r="33" spans="2:13" ht="12.75">
      <c r="B33" t="s">
        <v>21</v>
      </c>
      <c r="M33">
        <v>51692.88</v>
      </c>
    </row>
    <row r="34" spans="2:13" ht="12.75">
      <c r="B34" t="s">
        <v>22</v>
      </c>
      <c r="M34">
        <v>12228.48</v>
      </c>
    </row>
    <row r="35" spans="2:13" ht="12.75">
      <c r="B35" t="s">
        <v>23</v>
      </c>
      <c r="M35">
        <v>87822.36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SUM(M42:M57)</f>
        <v>77976.9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45856.62</v>
      </c>
    </row>
    <row r="43" spans="2:13" ht="12.75">
      <c r="B43" t="s">
        <v>267</v>
      </c>
      <c r="I43">
        <v>945.06</v>
      </c>
      <c r="M43">
        <f>I43+K43</f>
        <v>945.06</v>
      </c>
    </row>
    <row r="44" spans="2:13" ht="12.75">
      <c r="B44" t="s">
        <v>238</v>
      </c>
      <c r="I44">
        <v>417.14</v>
      </c>
      <c r="K44">
        <v>155.22</v>
      </c>
      <c r="M44">
        <f>I44+K44</f>
        <v>572.36</v>
      </c>
    </row>
    <row r="45" spans="2:13" ht="12.75">
      <c r="B45" t="s">
        <v>281</v>
      </c>
      <c r="I45">
        <v>1890.12</v>
      </c>
      <c r="K45">
        <v>2724.4</v>
      </c>
      <c r="M45">
        <f>I45+K45+L45</f>
        <v>4614.52</v>
      </c>
    </row>
    <row r="46" spans="2:13" ht="12.75">
      <c r="B46" t="s">
        <v>27</v>
      </c>
      <c r="I46">
        <v>621.18</v>
      </c>
      <c r="M46">
        <f>I46+K46+L46</f>
        <v>621.18</v>
      </c>
    </row>
    <row r="47" spans="2:13" ht="12.75">
      <c r="B47" s="7" t="s">
        <v>75</v>
      </c>
      <c r="C47" s="12"/>
      <c r="D47" s="12"/>
      <c r="E47" s="12"/>
      <c r="F47" s="12"/>
      <c r="G47" s="12"/>
      <c r="H47" s="12"/>
      <c r="I47" s="1">
        <v>4861</v>
      </c>
      <c r="J47" s="12"/>
      <c r="K47" s="12"/>
      <c r="L47" s="12"/>
      <c r="M47" s="1">
        <v>4861</v>
      </c>
    </row>
    <row r="48" spans="2:13" ht="12.75">
      <c r="B48" t="s">
        <v>28</v>
      </c>
      <c r="I48">
        <v>834.28</v>
      </c>
      <c r="K48">
        <v>129.64</v>
      </c>
      <c r="M48">
        <f aca="true" t="shared" si="0" ref="M48:M54">I48+K48</f>
        <v>963.92</v>
      </c>
    </row>
    <row r="49" spans="2:13" ht="12.75">
      <c r="B49" t="s">
        <v>282</v>
      </c>
      <c r="I49">
        <v>1417.59</v>
      </c>
      <c r="K49">
        <v>298.94</v>
      </c>
      <c r="M49">
        <f t="shared" si="0"/>
        <v>1716.53</v>
      </c>
    </row>
    <row r="50" spans="2:13" ht="12.75">
      <c r="B50" t="s">
        <v>117</v>
      </c>
      <c r="I50">
        <v>945.06</v>
      </c>
      <c r="M50">
        <f t="shared" si="0"/>
        <v>945.06</v>
      </c>
    </row>
    <row r="51" spans="2:13" ht="12.75">
      <c r="B51" t="s">
        <v>252</v>
      </c>
      <c r="I51">
        <v>834.28</v>
      </c>
      <c r="M51">
        <f t="shared" si="0"/>
        <v>834.28</v>
      </c>
    </row>
    <row r="52" spans="2:13" ht="12.75">
      <c r="B52" t="s">
        <v>283</v>
      </c>
      <c r="I52">
        <v>1890.12</v>
      </c>
      <c r="M52">
        <f t="shared" si="0"/>
        <v>1890.12</v>
      </c>
    </row>
    <row r="53" spans="2:13" ht="12.75">
      <c r="B53" t="s">
        <v>284</v>
      </c>
      <c r="I53">
        <v>1459.99</v>
      </c>
      <c r="K53">
        <v>539.38</v>
      </c>
      <c r="M53">
        <f t="shared" si="0"/>
        <v>1999.37</v>
      </c>
    </row>
    <row r="54" spans="2:13" ht="12.75">
      <c r="B54" t="s">
        <v>118</v>
      </c>
      <c r="I54">
        <v>3307.71</v>
      </c>
      <c r="K54">
        <v>2130.63</v>
      </c>
      <c r="M54">
        <f t="shared" si="0"/>
        <v>5438.34</v>
      </c>
    </row>
    <row r="55" spans="2:13" ht="12.75">
      <c r="B55" t="s">
        <v>285</v>
      </c>
      <c r="I55">
        <v>834.28</v>
      </c>
      <c r="K55">
        <v>2021.7</v>
      </c>
      <c r="M55">
        <f>I55+K55</f>
        <v>2855.98</v>
      </c>
    </row>
    <row r="56" spans="2:13" ht="12.75">
      <c r="B56" t="s">
        <v>286</v>
      </c>
      <c r="I56">
        <v>1653.85</v>
      </c>
      <c r="M56">
        <f>I56+J56</f>
        <v>1653.85</v>
      </c>
    </row>
    <row r="57" spans="2:13" ht="12.75">
      <c r="B57" t="s">
        <v>287</v>
      </c>
      <c r="J57">
        <v>1668.56</v>
      </c>
      <c r="K57">
        <v>540.15</v>
      </c>
      <c r="M57">
        <f>J57+K57</f>
        <v>2208.71</v>
      </c>
    </row>
    <row r="58" spans="2:13" ht="12.75">
      <c r="B58" s="12" t="s">
        <v>39</v>
      </c>
      <c r="C58" s="12"/>
      <c r="D58" s="12"/>
      <c r="M58" s="2">
        <f>M24-M26</f>
        <v>116020.20000000007</v>
      </c>
    </row>
    <row r="59" spans="2:13" ht="12.75">
      <c r="B59" t="s">
        <v>35</v>
      </c>
      <c r="E59" s="2"/>
      <c r="M59" s="2">
        <v>132881.87</v>
      </c>
    </row>
    <row r="61" ht="12.75">
      <c r="B61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M78"/>
  <sheetViews>
    <sheetView workbookViewId="0" topLeftCell="A58">
      <selection activeCell="H80" sqref="H80"/>
    </sheetView>
  </sheetViews>
  <sheetFormatPr defaultColWidth="9.00390625" defaultRowHeight="12.75"/>
  <cols>
    <col min="8" max="8" width="10.2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753</v>
      </c>
    </row>
    <row r="5" ht="12.75">
      <c r="D5" s="3" t="s">
        <v>36</v>
      </c>
    </row>
    <row r="6" spans="2:13" ht="12.75">
      <c r="B6" t="s">
        <v>12</v>
      </c>
      <c r="M6" s="2">
        <v>175273.73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67399.15</v>
      </c>
    </row>
    <row r="11" spans="2:13" ht="12.75">
      <c r="B11" t="s">
        <v>4</v>
      </c>
      <c r="M11">
        <v>194724.7</v>
      </c>
    </row>
    <row r="12" spans="2:13" ht="12.75">
      <c r="B12" t="s">
        <v>5</v>
      </c>
      <c r="M12">
        <v>44656.84</v>
      </c>
    </row>
    <row r="13" spans="2:13" ht="12.75">
      <c r="B13" t="s">
        <v>6</v>
      </c>
      <c r="M13">
        <v>706.2</v>
      </c>
    </row>
    <row r="14" spans="2:13" ht="12.75">
      <c r="B14" t="s">
        <v>7</v>
      </c>
      <c r="M14">
        <v>1177930.43</v>
      </c>
    </row>
    <row r="15" spans="2:13" ht="12.75">
      <c r="B15" t="s">
        <v>8</v>
      </c>
      <c r="M15">
        <v>286190.34</v>
      </c>
    </row>
    <row r="16" spans="2:13" ht="12.75">
      <c r="B16" t="s">
        <v>9</v>
      </c>
      <c r="M16">
        <v>544869.29</v>
      </c>
    </row>
    <row r="17" spans="2:13" ht="12.75">
      <c r="B17" t="s">
        <v>547</v>
      </c>
      <c r="M17">
        <v>6466.47</v>
      </c>
    </row>
    <row r="18" spans="2:13" ht="12.75">
      <c r="B18" s="2" t="s">
        <v>10</v>
      </c>
      <c r="M18" s="2">
        <f>SUM(M10:M17)</f>
        <v>2322943.4200000004</v>
      </c>
    </row>
    <row r="19" spans="2:13" ht="12.75">
      <c r="B19" t="s">
        <v>11</v>
      </c>
      <c r="M19">
        <v>2272547.47</v>
      </c>
    </row>
    <row r="21" spans="2:13" ht="12.75">
      <c r="B21" t="s">
        <v>13</v>
      </c>
      <c r="M21" s="2">
        <f>M6+M18-M19</f>
        <v>225669.68000000017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544869.29</v>
      </c>
    </row>
    <row r="27" spans="2:13" ht="12.75">
      <c r="B27" s="2" t="s">
        <v>16</v>
      </c>
      <c r="M27" s="2">
        <f>SUM(M29:M40)</f>
        <v>562177.87</v>
      </c>
    </row>
    <row r="28" ht="12.75">
      <c r="B28" t="s">
        <v>40</v>
      </c>
    </row>
    <row r="29" spans="2:13" ht="12.75">
      <c r="B29" t="s">
        <v>17</v>
      </c>
      <c r="M29">
        <v>87317.16</v>
      </c>
    </row>
    <row r="30" spans="2:13" ht="12.75">
      <c r="B30" t="s">
        <v>18</v>
      </c>
      <c r="M30">
        <v>11931.48</v>
      </c>
    </row>
    <row r="31" spans="2:13" ht="12.75">
      <c r="B31" t="s">
        <v>19</v>
      </c>
      <c r="M31">
        <v>82978.44</v>
      </c>
    </row>
    <row r="32" spans="2:13" ht="12.75">
      <c r="B32" t="s">
        <v>96</v>
      </c>
      <c r="M32">
        <v>29286.48</v>
      </c>
    </row>
    <row r="33" spans="2:13" ht="12.75">
      <c r="B33" t="s">
        <v>20</v>
      </c>
      <c r="M33">
        <v>3488.43</v>
      </c>
    </row>
    <row r="34" spans="2:13" ht="12.75">
      <c r="B34" t="s">
        <v>21</v>
      </c>
      <c r="M34">
        <v>50437.8</v>
      </c>
    </row>
    <row r="35" spans="2:13" ht="12.75">
      <c r="B35" t="s">
        <v>22</v>
      </c>
      <c r="M35">
        <v>11931.48</v>
      </c>
    </row>
    <row r="36" spans="2:13" ht="12.75">
      <c r="B36" t="s">
        <v>23</v>
      </c>
      <c r="M36">
        <v>85690.08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SUM(M43:M74)</f>
        <v>199116.52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44743.26</v>
      </c>
    </row>
    <row r="44" spans="2:13" ht="12.75">
      <c r="B44" t="s">
        <v>87</v>
      </c>
      <c r="I44">
        <v>3746.05</v>
      </c>
      <c r="M44">
        <f>I44+K44</f>
        <v>3746.05</v>
      </c>
    </row>
    <row r="45" spans="2:13" ht="12.75">
      <c r="B45" t="s">
        <v>264</v>
      </c>
      <c r="I45">
        <v>2780.24</v>
      </c>
      <c r="K45">
        <v>159.89</v>
      </c>
      <c r="M45">
        <f>I45+K45</f>
        <v>2940.1299999999997</v>
      </c>
    </row>
    <row r="46" spans="2:13" ht="12.75">
      <c r="B46" t="s">
        <v>265</v>
      </c>
      <c r="M46">
        <v>1380</v>
      </c>
    </row>
    <row r="47" spans="2:13" ht="12.75">
      <c r="B47" t="s">
        <v>266</v>
      </c>
      <c r="M47">
        <v>25156</v>
      </c>
    </row>
    <row r="48" spans="2:13" ht="12.75">
      <c r="B48" t="s">
        <v>154</v>
      </c>
      <c r="I48">
        <v>417.14</v>
      </c>
      <c r="M48">
        <f>I48+K48</f>
        <v>417.14</v>
      </c>
    </row>
    <row r="49" spans="2:13" ht="12.75">
      <c r="B49" t="s">
        <v>153</v>
      </c>
      <c r="I49">
        <v>834.28</v>
      </c>
      <c r="M49">
        <f>I49+K49</f>
        <v>834.28</v>
      </c>
    </row>
    <row r="50" spans="2:13" ht="12.75">
      <c r="B50" t="s">
        <v>267</v>
      </c>
      <c r="I50">
        <v>1417.59</v>
      </c>
      <c r="M50">
        <f>I50+K50</f>
        <v>1417.59</v>
      </c>
    </row>
    <row r="51" spans="2:13" ht="12.75">
      <c r="B51" t="s">
        <v>268</v>
      </c>
      <c r="I51">
        <v>834.28</v>
      </c>
      <c r="M51">
        <f>I51+K51+L51</f>
        <v>834.28</v>
      </c>
    </row>
    <row r="52" spans="2:13" ht="12.75">
      <c r="B52" t="s">
        <v>269</v>
      </c>
      <c r="I52">
        <v>834.28</v>
      </c>
      <c r="K52">
        <v>288</v>
      </c>
      <c r="M52">
        <f>I52+K52+L52</f>
        <v>1122.28</v>
      </c>
    </row>
    <row r="53" spans="2:13" ht="12.75">
      <c r="B53" t="s">
        <v>154</v>
      </c>
      <c r="I53">
        <v>556.19</v>
      </c>
      <c r="M53">
        <f>I53+K53+L53</f>
        <v>556.19</v>
      </c>
    </row>
    <row r="54" spans="2:13" ht="12.75">
      <c r="B54" s="12" t="s">
        <v>270</v>
      </c>
      <c r="C54" s="12"/>
      <c r="D54" s="12"/>
      <c r="E54" s="12"/>
      <c r="F54" s="12"/>
      <c r="G54" s="12"/>
      <c r="H54" s="12"/>
      <c r="I54" s="12">
        <v>3780.24</v>
      </c>
      <c r="J54" s="12"/>
      <c r="K54" s="12">
        <v>106.32</v>
      </c>
      <c r="L54" s="12"/>
      <c r="M54" s="12">
        <f>I54+K54+L54</f>
        <v>3886.56</v>
      </c>
    </row>
    <row r="55" spans="2:13" ht="12.75">
      <c r="B55" s="12" t="s">
        <v>27</v>
      </c>
      <c r="C55" s="12"/>
      <c r="D55" s="12"/>
      <c r="E55" s="12"/>
      <c r="F55" s="12"/>
      <c r="G55" s="12"/>
      <c r="H55" s="12"/>
      <c r="I55" s="12">
        <v>621.18</v>
      </c>
      <c r="J55" s="12"/>
      <c r="K55" s="12"/>
      <c r="L55" s="12"/>
      <c r="M55" s="12">
        <f>I55+K55+L55</f>
        <v>621.18</v>
      </c>
    </row>
    <row r="56" spans="2:13" ht="12.75">
      <c r="B56" s="7" t="s">
        <v>271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8">
        <v>36490</v>
      </c>
    </row>
    <row r="57" spans="2:13" ht="12.75">
      <c r="B57" s="7" t="s">
        <v>75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">
        <v>1252</v>
      </c>
    </row>
    <row r="58" spans="2:13" ht="12.75">
      <c r="B58" s="12" t="s">
        <v>28</v>
      </c>
      <c r="C58" s="12"/>
      <c r="D58" s="12"/>
      <c r="E58" s="12"/>
      <c r="F58" s="12"/>
      <c r="G58" s="12"/>
      <c r="H58" s="12"/>
      <c r="I58" s="12">
        <v>834.28</v>
      </c>
      <c r="J58" s="12"/>
      <c r="K58" s="12">
        <v>129.64</v>
      </c>
      <c r="L58" s="12"/>
      <c r="M58" s="12">
        <f>I58+K58</f>
        <v>963.92</v>
      </c>
    </row>
    <row r="59" spans="2:13" ht="12.75">
      <c r="B59" s="23" t="s">
        <v>161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23">
        <v>20414</v>
      </c>
    </row>
    <row r="60" spans="2:13" ht="12.75">
      <c r="B60" s="12" t="s">
        <v>272</v>
      </c>
      <c r="C60" s="12"/>
      <c r="D60" s="12"/>
      <c r="E60" s="12"/>
      <c r="F60" s="12"/>
      <c r="G60" s="12"/>
      <c r="H60" s="12"/>
      <c r="I60" s="12">
        <v>625.71</v>
      </c>
      <c r="J60" s="12"/>
      <c r="K60" s="12">
        <v>396</v>
      </c>
      <c r="L60" s="12"/>
      <c r="M60" s="12">
        <f>I60+K60</f>
        <v>1021.71</v>
      </c>
    </row>
    <row r="61" spans="2:13" ht="12.75">
      <c r="B61" s="12" t="s">
        <v>86</v>
      </c>
      <c r="C61" s="12"/>
      <c r="D61" s="12"/>
      <c r="E61" s="12"/>
      <c r="F61" s="12"/>
      <c r="G61" s="12"/>
      <c r="H61" s="12"/>
      <c r="I61" s="12">
        <v>486.66</v>
      </c>
      <c r="J61" s="12"/>
      <c r="K61" s="12"/>
      <c r="L61" s="12"/>
      <c r="M61" s="15">
        <f>I61+K61</f>
        <v>486.66</v>
      </c>
    </row>
    <row r="62" spans="2:13" ht="12.75">
      <c r="B62" s="12" t="s">
        <v>87</v>
      </c>
      <c r="C62" s="12"/>
      <c r="D62" s="12"/>
      <c r="E62" s="12"/>
      <c r="F62" s="12"/>
      <c r="G62" s="12"/>
      <c r="H62" s="12"/>
      <c r="I62" s="12">
        <v>748.17</v>
      </c>
      <c r="J62" s="12"/>
      <c r="K62" s="12"/>
      <c r="L62" s="12"/>
      <c r="M62" s="12">
        <f>I62+K62</f>
        <v>748.17</v>
      </c>
    </row>
    <row r="63" spans="2:13" ht="12.75">
      <c r="B63" s="7" t="s">
        <v>161</v>
      </c>
      <c r="C63" s="12"/>
      <c r="D63" s="12"/>
      <c r="E63" s="22">
        <v>65.79</v>
      </c>
      <c r="F63" s="12"/>
      <c r="G63" s="12"/>
      <c r="H63" s="12"/>
      <c r="I63" s="12"/>
      <c r="J63" s="12"/>
      <c r="K63" s="12"/>
      <c r="L63" s="12"/>
      <c r="M63" s="8">
        <v>12824</v>
      </c>
    </row>
    <row r="64" spans="2:13" ht="12.75">
      <c r="B64" s="7" t="s">
        <v>377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8">
        <v>10077</v>
      </c>
    </row>
    <row r="65" spans="2:13" ht="12.75">
      <c r="B65" s="12" t="s">
        <v>274</v>
      </c>
      <c r="C65" s="12"/>
      <c r="D65" s="12"/>
      <c r="E65" s="12" t="s">
        <v>587</v>
      </c>
      <c r="F65" s="12"/>
      <c r="G65" s="12"/>
      <c r="H65" s="12"/>
      <c r="I65" s="12">
        <v>625.71</v>
      </c>
      <c r="J65" s="12"/>
      <c r="K65" s="12">
        <v>240</v>
      </c>
      <c r="L65" s="12"/>
      <c r="M65" s="12">
        <f>I65+K65</f>
        <v>865.71</v>
      </c>
    </row>
    <row r="66" spans="2:13" ht="12.75">
      <c r="B66" s="12" t="s">
        <v>275</v>
      </c>
      <c r="C66" s="12"/>
      <c r="D66" s="12"/>
      <c r="E66" s="12"/>
      <c r="F66" s="12"/>
      <c r="G66" s="12"/>
      <c r="H66" s="12"/>
      <c r="I66" s="12">
        <v>945.06</v>
      </c>
      <c r="J66" s="12"/>
      <c r="K66" s="12"/>
      <c r="L66" s="12"/>
      <c r="M66" s="12">
        <f aca="true" t="shared" si="0" ref="M66:M72">I66+J66</f>
        <v>945.06</v>
      </c>
    </row>
    <row r="67" spans="2:13" ht="12.75">
      <c r="B67" s="12" t="s">
        <v>276</v>
      </c>
      <c r="C67" s="12"/>
      <c r="D67" s="12"/>
      <c r="E67" s="12"/>
      <c r="F67" s="12"/>
      <c r="G67" s="12"/>
      <c r="H67" s="12"/>
      <c r="I67" s="12">
        <v>1181.32</v>
      </c>
      <c r="J67" s="12"/>
      <c r="K67" s="12"/>
      <c r="L67" s="12"/>
      <c r="M67" s="12">
        <f t="shared" si="0"/>
        <v>1181.32</v>
      </c>
    </row>
    <row r="68" spans="2:13" ht="12.75">
      <c r="B68" s="12" t="s">
        <v>277</v>
      </c>
      <c r="C68" s="12"/>
      <c r="D68" s="12"/>
      <c r="E68" s="12"/>
      <c r="F68" s="12"/>
      <c r="G68" s="12"/>
      <c r="H68" s="12"/>
      <c r="I68" s="12">
        <v>625.71</v>
      </c>
      <c r="J68" s="12">
        <v>269.56</v>
      </c>
      <c r="K68" s="12"/>
      <c r="L68" s="12"/>
      <c r="M68" s="12">
        <f t="shared" si="0"/>
        <v>895.27</v>
      </c>
    </row>
    <row r="69" spans="2:13" ht="12.75">
      <c r="B69" s="12" t="s">
        <v>111</v>
      </c>
      <c r="C69" s="12"/>
      <c r="D69" s="12"/>
      <c r="E69" s="12"/>
      <c r="F69" s="12"/>
      <c r="G69" s="12"/>
      <c r="H69" s="12"/>
      <c r="I69" s="12">
        <v>834.28</v>
      </c>
      <c r="J69" s="12">
        <v>200</v>
      </c>
      <c r="K69" s="12"/>
      <c r="L69" s="12"/>
      <c r="M69" s="12">
        <f t="shared" si="0"/>
        <v>1034.28</v>
      </c>
    </row>
    <row r="70" spans="2:13" ht="12.75">
      <c r="B70" s="12" t="s">
        <v>111</v>
      </c>
      <c r="C70" s="12"/>
      <c r="D70" s="12"/>
      <c r="E70" s="12"/>
      <c r="F70" s="12"/>
      <c r="G70" s="12"/>
      <c r="H70" s="12"/>
      <c r="I70" s="12">
        <v>1251.42</v>
      </c>
      <c r="J70" s="12">
        <v>240</v>
      </c>
      <c r="K70" s="12"/>
      <c r="L70" s="12"/>
      <c r="M70" s="12">
        <f t="shared" si="0"/>
        <v>1491.42</v>
      </c>
    </row>
    <row r="71" spans="2:13" ht="12.75">
      <c r="B71" s="12" t="s">
        <v>278</v>
      </c>
      <c r="C71" s="12"/>
      <c r="D71" s="12"/>
      <c r="E71" s="12"/>
      <c r="F71" s="12"/>
      <c r="G71" s="12"/>
      <c r="H71" s="12"/>
      <c r="I71" s="12">
        <v>208.57</v>
      </c>
      <c r="J71" s="12">
        <v>134.78</v>
      </c>
      <c r="K71" s="12"/>
      <c r="L71" s="12"/>
      <c r="M71" s="12">
        <f t="shared" si="0"/>
        <v>343.35</v>
      </c>
    </row>
    <row r="72" spans="2:13" ht="12.75">
      <c r="B72" s="12" t="s">
        <v>279</v>
      </c>
      <c r="C72" s="12"/>
      <c r="D72" s="12"/>
      <c r="E72" s="12"/>
      <c r="F72" s="12" t="s">
        <v>622</v>
      </c>
      <c r="G72" s="12"/>
      <c r="H72" s="12"/>
      <c r="I72" s="12">
        <v>625.71</v>
      </c>
      <c r="J72" s="12">
        <v>120</v>
      </c>
      <c r="K72" s="12"/>
      <c r="L72" s="12"/>
      <c r="M72" s="12">
        <f t="shared" si="0"/>
        <v>745.71</v>
      </c>
    </row>
    <row r="73" spans="2:13" ht="12.75">
      <c r="B73" s="7" t="s">
        <v>230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8">
        <v>3404</v>
      </c>
    </row>
    <row r="74" spans="2:13" ht="12.75">
      <c r="B74" s="7" t="s">
        <v>83</v>
      </c>
      <c r="C74" s="12"/>
      <c r="D74" s="12"/>
      <c r="E74" s="22" t="s">
        <v>755</v>
      </c>
      <c r="F74" s="12"/>
      <c r="G74" s="12"/>
      <c r="H74" s="12"/>
      <c r="I74" s="12"/>
      <c r="J74" s="12"/>
      <c r="K74" s="12"/>
      <c r="L74" s="12"/>
      <c r="M74" s="8">
        <v>16278</v>
      </c>
    </row>
    <row r="75" spans="2:13" ht="12.75">
      <c r="B75" s="12" t="s">
        <v>39</v>
      </c>
      <c r="C75" s="12"/>
      <c r="D75" s="12"/>
      <c r="M75" s="2">
        <f>M25-M27</f>
        <v>-17308.579999999958</v>
      </c>
    </row>
    <row r="76" spans="2:13" ht="12.75">
      <c r="B76" t="s">
        <v>35</v>
      </c>
      <c r="E76" s="2"/>
      <c r="M76" s="2">
        <v>-109253.27</v>
      </c>
    </row>
    <row r="78" spans="2:6" ht="12.75">
      <c r="B78" t="s">
        <v>754</v>
      </c>
      <c r="F78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M70"/>
  <sheetViews>
    <sheetView workbookViewId="0" topLeftCell="A46">
      <selection activeCell="B2" sqref="B2:M70"/>
    </sheetView>
  </sheetViews>
  <sheetFormatPr defaultColWidth="9.00390625" defaultRowHeight="12.75"/>
  <cols>
    <col min="8" max="8" width="11.125" style="0" customWidth="1"/>
    <col min="9" max="11" width="9.125" style="0" hidden="1" customWidth="1"/>
    <col min="12" max="12" width="9.25390625" style="0" hidden="1" customWidth="1"/>
  </cols>
  <sheetData>
    <row r="2" ht="12.75">
      <c r="D2" s="6" t="s">
        <v>0</v>
      </c>
    </row>
    <row r="3" ht="12.75">
      <c r="D3" s="3" t="s">
        <v>1</v>
      </c>
    </row>
    <row r="4" ht="12.75">
      <c r="D4" s="3" t="s">
        <v>634</v>
      </c>
    </row>
    <row r="5" ht="12.75">
      <c r="D5" s="3" t="s">
        <v>36</v>
      </c>
    </row>
    <row r="6" spans="2:13" ht="12.75">
      <c r="B6" t="s">
        <v>12</v>
      </c>
      <c r="M6" s="2">
        <v>184117.8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67766.64</v>
      </c>
    </row>
    <row r="11" spans="2:13" ht="12.75">
      <c r="B11" t="s">
        <v>4</v>
      </c>
      <c r="M11">
        <v>206424.45</v>
      </c>
    </row>
    <row r="12" spans="2:13" ht="12.75">
      <c r="B12" t="s">
        <v>5</v>
      </c>
      <c r="M12">
        <v>28137.15</v>
      </c>
    </row>
    <row r="13" spans="2:13" ht="12.75">
      <c r="B13" t="s">
        <v>6</v>
      </c>
      <c r="M13">
        <v>1747.2</v>
      </c>
    </row>
    <row r="14" spans="2:13" ht="12.75">
      <c r="B14" t="s">
        <v>7</v>
      </c>
      <c r="M14">
        <v>1175863.41</v>
      </c>
    </row>
    <row r="15" spans="2:13" ht="12.75">
      <c r="B15" t="s">
        <v>8</v>
      </c>
      <c r="M15">
        <v>336633.08</v>
      </c>
    </row>
    <row r="16" spans="2:13" ht="12.75">
      <c r="B16" t="s">
        <v>9</v>
      </c>
      <c r="M16">
        <v>548075.27</v>
      </c>
    </row>
    <row r="17" spans="2:13" ht="12.75">
      <c r="B17" t="s">
        <v>547</v>
      </c>
      <c r="M17">
        <v>47077.29</v>
      </c>
    </row>
    <row r="18" spans="2:13" ht="12.75">
      <c r="B18" s="2" t="s">
        <v>10</v>
      </c>
      <c r="M18" s="2">
        <f>SUM(M10:M17)</f>
        <v>2411724.49</v>
      </c>
    </row>
    <row r="19" spans="2:13" ht="12.75">
      <c r="B19" t="s">
        <v>11</v>
      </c>
      <c r="M19">
        <v>2384916</v>
      </c>
    </row>
    <row r="21" spans="2:13" ht="12.75">
      <c r="B21" t="s">
        <v>13</v>
      </c>
      <c r="M21" s="2">
        <f>M6+M18-M19</f>
        <v>210926.29000000004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548075.27</v>
      </c>
    </row>
    <row r="27" spans="2:13" ht="12.75">
      <c r="B27" s="2" t="s">
        <v>16</v>
      </c>
      <c r="M27" s="2">
        <f>SUM(M29:M40)</f>
        <v>522070.85</v>
      </c>
    </row>
    <row r="28" ht="12.75">
      <c r="B28" t="s">
        <v>40</v>
      </c>
    </row>
    <row r="29" spans="2:13" ht="12.75">
      <c r="B29" t="s">
        <v>17</v>
      </c>
      <c r="M29">
        <v>87013.8</v>
      </c>
    </row>
    <row r="30" spans="2:13" ht="12.75">
      <c r="B30" t="s">
        <v>18</v>
      </c>
      <c r="M30">
        <v>11890.08</v>
      </c>
    </row>
    <row r="31" spans="2:13" ht="12.75">
      <c r="B31" t="s">
        <v>19</v>
      </c>
      <c r="M31">
        <v>82690.08</v>
      </c>
    </row>
    <row r="32" spans="2:13" ht="12.75">
      <c r="B32" t="s">
        <v>96</v>
      </c>
      <c r="M32">
        <v>29184.72</v>
      </c>
    </row>
    <row r="33" spans="2:13" ht="12.75">
      <c r="B33" t="s">
        <v>20</v>
      </c>
      <c r="M33">
        <v>1610</v>
      </c>
    </row>
    <row r="34" spans="2:13" ht="12.75">
      <c r="B34" t="s">
        <v>21</v>
      </c>
      <c r="M34">
        <v>50262.6</v>
      </c>
    </row>
    <row r="35" spans="2:13" ht="12.75">
      <c r="B35" t="s">
        <v>22</v>
      </c>
      <c r="M35">
        <v>11890.08</v>
      </c>
    </row>
    <row r="36" spans="2:13" ht="12.75">
      <c r="B36" t="s">
        <v>23</v>
      </c>
      <c r="M36">
        <v>85392.48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SUM(M43:M66)</f>
        <v>162137.00999999998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44587.8</v>
      </c>
    </row>
    <row r="44" spans="2:13" ht="12.75">
      <c r="B44" t="s">
        <v>255</v>
      </c>
      <c r="I44">
        <v>834.28</v>
      </c>
      <c r="M44">
        <f>I44+K44</f>
        <v>834.28</v>
      </c>
    </row>
    <row r="45" spans="2:13" ht="12.75">
      <c r="B45" t="s">
        <v>117</v>
      </c>
      <c r="I45">
        <v>208.57</v>
      </c>
      <c r="M45">
        <f>I45+K45</f>
        <v>208.57</v>
      </c>
    </row>
    <row r="46" spans="2:13" ht="12.75">
      <c r="B46" t="s">
        <v>256</v>
      </c>
      <c r="D46" t="s">
        <v>574</v>
      </c>
      <c r="I46">
        <v>417.14</v>
      </c>
      <c r="M46">
        <f>I46+K46</f>
        <v>417.14</v>
      </c>
    </row>
    <row r="47" spans="2:13" ht="12.75">
      <c r="B47" t="s">
        <v>117</v>
      </c>
      <c r="E47" t="s">
        <v>587</v>
      </c>
      <c r="I47">
        <v>417.14</v>
      </c>
      <c r="K47">
        <v>35.01</v>
      </c>
      <c r="M47">
        <f>I47+K47</f>
        <v>452.15</v>
      </c>
    </row>
    <row r="48" spans="2:13" ht="12.75">
      <c r="B48" t="s">
        <v>640</v>
      </c>
      <c r="I48">
        <v>417.14</v>
      </c>
      <c r="M48">
        <f aca="true" t="shared" si="0" ref="M48:M54">I48+K48+L48</f>
        <v>417.14</v>
      </c>
    </row>
    <row r="49" spans="2:13" ht="12.75">
      <c r="B49" t="s">
        <v>257</v>
      </c>
      <c r="I49">
        <v>417.14</v>
      </c>
      <c r="M49">
        <f t="shared" si="0"/>
        <v>417.14</v>
      </c>
    </row>
    <row r="50" spans="2:13" ht="12.75">
      <c r="B50" t="s">
        <v>92</v>
      </c>
      <c r="I50">
        <v>417.14</v>
      </c>
      <c r="M50">
        <f t="shared" si="0"/>
        <v>417.14</v>
      </c>
    </row>
    <row r="51" spans="2:13" ht="12.75">
      <c r="B51" t="s">
        <v>92</v>
      </c>
      <c r="I51">
        <v>556.19</v>
      </c>
      <c r="M51">
        <f t="shared" si="0"/>
        <v>556.19</v>
      </c>
    </row>
    <row r="52" spans="2:13" ht="12.75">
      <c r="B52" t="s">
        <v>258</v>
      </c>
      <c r="I52">
        <v>208.57</v>
      </c>
      <c r="M52">
        <f t="shared" si="0"/>
        <v>208.57</v>
      </c>
    </row>
    <row r="53" spans="2:13" ht="12.75">
      <c r="B53" t="s">
        <v>259</v>
      </c>
      <c r="I53">
        <v>834.28</v>
      </c>
      <c r="M53">
        <f t="shared" si="0"/>
        <v>834.28</v>
      </c>
    </row>
    <row r="54" spans="2:13" ht="12.75">
      <c r="B54" t="s">
        <v>259</v>
      </c>
      <c r="I54">
        <v>834.28</v>
      </c>
      <c r="M54">
        <f t="shared" si="0"/>
        <v>834.28</v>
      </c>
    </row>
    <row r="55" spans="2:13" ht="12.75">
      <c r="B55" t="s">
        <v>27</v>
      </c>
      <c r="I55">
        <v>621.18</v>
      </c>
      <c r="M55">
        <f>I55+K55+L55</f>
        <v>621.18</v>
      </c>
    </row>
    <row r="56" spans="2:13" ht="12.75">
      <c r="B56" t="s">
        <v>28</v>
      </c>
      <c r="I56">
        <v>834.28</v>
      </c>
      <c r="K56">
        <v>129.64</v>
      </c>
      <c r="M56">
        <f>I56+K56</f>
        <v>963.92</v>
      </c>
    </row>
    <row r="57" spans="2:13" ht="12.75">
      <c r="B57" s="7" t="s">
        <v>44</v>
      </c>
      <c r="C57" s="12"/>
      <c r="D57" s="12"/>
      <c r="E57" s="12" t="s">
        <v>571</v>
      </c>
      <c r="I57" s="11">
        <v>25463</v>
      </c>
      <c r="M57" s="8">
        <v>25463</v>
      </c>
    </row>
    <row r="58" spans="2:13" ht="12.75">
      <c r="B58" s="12" t="s">
        <v>260</v>
      </c>
      <c r="C58" s="12"/>
      <c r="D58" s="12"/>
      <c r="E58" s="12"/>
      <c r="I58">
        <v>208.57</v>
      </c>
      <c r="K58">
        <v>264</v>
      </c>
      <c r="M58" s="12">
        <f>I58+K58</f>
        <v>472.57</v>
      </c>
    </row>
    <row r="59" spans="2:13" ht="12.75">
      <c r="B59" s="12" t="s">
        <v>163</v>
      </c>
      <c r="C59" s="12"/>
      <c r="D59" s="12" t="s">
        <v>637</v>
      </c>
      <c r="E59" s="12"/>
      <c r="I59">
        <v>1417.59</v>
      </c>
      <c r="M59" s="12">
        <f>I59+K59</f>
        <v>1417.59</v>
      </c>
    </row>
    <row r="60" spans="2:13" ht="12.75">
      <c r="B60" s="12" t="s">
        <v>261</v>
      </c>
      <c r="C60" s="12"/>
      <c r="D60" s="12" t="s">
        <v>638</v>
      </c>
      <c r="E60" s="12"/>
      <c r="I60">
        <v>521.42</v>
      </c>
      <c r="K60">
        <v>36</v>
      </c>
      <c r="M60" s="12">
        <f>I60+K60</f>
        <v>557.42</v>
      </c>
    </row>
    <row r="61" spans="2:13" ht="12.75">
      <c r="B61" s="7" t="s">
        <v>183</v>
      </c>
      <c r="C61" s="12"/>
      <c r="D61" s="12"/>
      <c r="E61" s="12" t="s">
        <v>636</v>
      </c>
      <c r="M61" s="8">
        <v>32579</v>
      </c>
    </row>
    <row r="62" spans="2:13" ht="12.75">
      <c r="B62" s="7" t="s">
        <v>156</v>
      </c>
      <c r="C62" s="12"/>
      <c r="D62" s="12"/>
      <c r="E62" s="12" t="s">
        <v>574</v>
      </c>
      <c r="M62" s="8">
        <v>28531</v>
      </c>
    </row>
    <row r="63" spans="2:13" ht="12.75">
      <c r="B63" s="7" t="s">
        <v>175</v>
      </c>
      <c r="C63" s="12"/>
      <c r="D63" s="12" t="s">
        <v>639</v>
      </c>
      <c r="E63" s="12"/>
      <c r="M63" s="8">
        <v>2142.99</v>
      </c>
    </row>
    <row r="64" spans="2:13" ht="12.75">
      <c r="B64" s="12" t="s">
        <v>262</v>
      </c>
      <c r="C64" s="12"/>
      <c r="D64" s="12"/>
      <c r="E64" s="12"/>
      <c r="I64">
        <v>3337.12</v>
      </c>
      <c r="J64">
        <v>236.28</v>
      </c>
      <c r="M64" s="12">
        <f>I64+J64</f>
        <v>3573.4</v>
      </c>
    </row>
    <row r="65" spans="2:13" ht="12.75">
      <c r="B65" s="12" t="s">
        <v>263</v>
      </c>
      <c r="C65" s="12"/>
      <c r="D65" s="12"/>
      <c r="E65" s="12"/>
      <c r="J65">
        <v>1668.56</v>
      </c>
      <c r="K65">
        <v>1011.7</v>
      </c>
      <c r="M65" s="12">
        <f>J65+K65</f>
        <v>2680.26</v>
      </c>
    </row>
    <row r="66" spans="2:13" ht="12.75">
      <c r="B66" s="7" t="s">
        <v>83</v>
      </c>
      <c r="C66" s="12"/>
      <c r="D66" s="12"/>
      <c r="E66" s="12" t="s">
        <v>635</v>
      </c>
      <c r="M66" s="8">
        <v>12950</v>
      </c>
    </row>
    <row r="67" spans="2:13" ht="12.75">
      <c r="B67" s="12" t="s">
        <v>39</v>
      </c>
      <c r="C67" s="12"/>
      <c r="D67" s="12"/>
      <c r="M67" s="2">
        <f>M25-M27</f>
        <v>26004.420000000042</v>
      </c>
    </row>
    <row r="68" spans="2:13" ht="12.75">
      <c r="B68" t="s">
        <v>35</v>
      </c>
      <c r="E68" s="2"/>
      <c r="M68" s="2">
        <v>86190.54</v>
      </c>
    </row>
    <row r="70" spans="2:6" ht="12.75">
      <c r="B70" t="s">
        <v>605</v>
      </c>
      <c r="F70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85"/>
  <sheetViews>
    <sheetView workbookViewId="0" topLeftCell="A19">
      <selection activeCell="D82" sqref="D82"/>
    </sheetView>
  </sheetViews>
  <sheetFormatPr defaultColWidth="9.00390625" defaultRowHeight="12.75"/>
  <cols>
    <col min="2" max="2" width="7.375" style="0" customWidth="1"/>
    <col min="3" max="3" width="16.125" style="0" customWidth="1"/>
    <col min="4" max="4" width="16.625" style="0" customWidth="1"/>
    <col min="8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747</v>
      </c>
    </row>
    <row r="5" ht="12.75">
      <c r="D5" s="3" t="s">
        <v>36</v>
      </c>
    </row>
    <row r="6" spans="2:13" ht="12.75">
      <c r="B6" t="s">
        <v>12</v>
      </c>
      <c r="M6" s="2">
        <v>164102.69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71614.8</v>
      </c>
    </row>
    <row r="11" spans="2:13" ht="12.75">
      <c r="B11" t="s">
        <v>4</v>
      </c>
      <c r="M11">
        <v>208956.68</v>
      </c>
    </row>
    <row r="12" spans="2:13" ht="12.75">
      <c r="B12" t="s">
        <v>5</v>
      </c>
      <c r="M12">
        <v>41232.66</v>
      </c>
    </row>
    <row r="13" spans="2:13" ht="12.75">
      <c r="B13" t="s">
        <v>6</v>
      </c>
      <c r="M13">
        <v>1593.12</v>
      </c>
    </row>
    <row r="14" spans="2:13" ht="12.75">
      <c r="B14" t="s">
        <v>7</v>
      </c>
      <c r="M14">
        <v>1181202.72</v>
      </c>
    </row>
    <row r="15" spans="2:13" ht="12.75">
      <c r="B15" t="s">
        <v>8</v>
      </c>
      <c r="M15">
        <v>320953.53</v>
      </c>
    </row>
    <row r="16" spans="2:13" ht="12.75">
      <c r="B16" t="s">
        <v>553</v>
      </c>
      <c r="M16">
        <v>42429.51</v>
      </c>
    </row>
    <row r="17" spans="2:13" ht="12.75">
      <c r="B17" t="s">
        <v>9</v>
      </c>
      <c r="M17">
        <v>550054.55</v>
      </c>
    </row>
    <row r="18" spans="2:13" ht="12.75">
      <c r="B18" s="2" t="s">
        <v>10</v>
      </c>
      <c r="M18" s="2">
        <f>SUM(M10:M17)</f>
        <v>2418037.5700000003</v>
      </c>
    </row>
    <row r="19" spans="2:13" ht="12.75">
      <c r="B19" t="s">
        <v>11</v>
      </c>
      <c r="M19">
        <v>2403228.51</v>
      </c>
    </row>
    <row r="21" spans="2:13" ht="12.75">
      <c r="B21" t="s">
        <v>13</v>
      </c>
      <c r="M21" s="2">
        <f>M6+M18-M19</f>
        <v>178911.75000000047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M17</f>
        <v>550054.55</v>
      </c>
    </row>
    <row r="27" spans="2:13" ht="12.75">
      <c r="B27" s="2" t="s">
        <v>16</v>
      </c>
      <c r="M27" s="2">
        <f>SUM(M29:M40)</f>
        <v>549571.15</v>
      </c>
    </row>
    <row r="28" ht="12.75">
      <c r="B28" t="s">
        <v>40</v>
      </c>
    </row>
    <row r="29" spans="2:13" ht="12.75">
      <c r="B29" t="s">
        <v>17</v>
      </c>
      <c r="M29">
        <v>87396</v>
      </c>
    </row>
    <row r="30" spans="2:13" ht="12.75">
      <c r="B30" t="s">
        <v>18</v>
      </c>
      <c r="M30">
        <v>11942.28</v>
      </c>
    </row>
    <row r="31" spans="2:13" ht="12.75">
      <c r="B31" t="s">
        <v>19</v>
      </c>
      <c r="M31">
        <v>83053.32</v>
      </c>
    </row>
    <row r="32" spans="2:13" ht="12.75">
      <c r="B32" t="s">
        <v>96</v>
      </c>
      <c r="M32">
        <v>29312.88</v>
      </c>
    </row>
    <row r="33" spans="2:13" ht="12.75">
      <c r="B33" t="s">
        <v>20</v>
      </c>
      <c r="M33">
        <v>1542</v>
      </c>
    </row>
    <row r="34" spans="2:13" ht="12.75">
      <c r="B34" t="s">
        <v>21</v>
      </c>
      <c r="M34">
        <v>50483.4</v>
      </c>
    </row>
    <row r="35" spans="2:13" ht="12.75">
      <c r="B35" t="s">
        <v>22</v>
      </c>
      <c r="M35">
        <v>11942.28</v>
      </c>
    </row>
    <row r="36" spans="2:13" ht="12.75">
      <c r="B36" t="s">
        <v>23</v>
      </c>
      <c r="M36">
        <v>85767.48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SUM(M43:M81)</f>
        <v>188131.51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44783.64</v>
      </c>
    </row>
    <row r="44" spans="2:13" ht="12.75">
      <c r="B44" t="s">
        <v>235</v>
      </c>
      <c r="I44">
        <v>312.85</v>
      </c>
      <c r="K44">
        <v>210</v>
      </c>
      <c r="M44">
        <f>I44+K44</f>
        <v>522.85</v>
      </c>
    </row>
    <row r="45" spans="2:13" ht="12.75">
      <c r="B45" t="s">
        <v>236</v>
      </c>
      <c r="I45">
        <v>417.14</v>
      </c>
      <c r="M45">
        <f>I45+K45</f>
        <v>417.14</v>
      </c>
    </row>
    <row r="46" spans="2:13" ht="12.75">
      <c r="B46" t="s">
        <v>237</v>
      </c>
      <c r="D46" t="s">
        <v>587</v>
      </c>
      <c r="M46">
        <v>36714</v>
      </c>
    </row>
    <row r="47" spans="2:13" ht="12.75">
      <c r="B47" t="s">
        <v>237</v>
      </c>
      <c r="D47" t="s">
        <v>622</v>
      </c>
      <c r="M47">
        <v>34368</v>
      </c>
    </row>
    <row r="48" spans="2:13" ht="12.75">
      <c r="B48" t="s">
        <v>238</v>
      </c>
      <c r="I48">
        <v>417.14</v>
      </c>
      <c r="K48">
        <v>77.61</v>
      </c>
      <c r="M48">
        <f>I48+K48</f>
        <v>494.75</v>
      </c>
    </row>
    <row r="49" spans="2:13" ht="12.75">
      <c r="B49" t="s">
        <v>239</v>
      </c>
      <c r="I49">
        <v>1702.75</v>
      </c>
      <c r="K49">
        <v>182.15</v>
      </c>
      <c r="M49">
        <f>I49+K49</f>
        <v>1884.9</v>
      </c>
    </row>
    <row r="50" spans="2:13" ht="12.75">
      <c r="B50" t="s">
        <v>240</v>
      </c>
      <c r="I50">
        <v>625.71</v>
      </c>
      <c r="M50">
        <f aca="true" t="shared" si="0" ref="M50:M57">I50+K50+L50</f>
        <v>625.71</v>
      </c>
    </row>
    <row r="51" spans="2:13" ht="12.75">
      <c r="B51" t="s">
        <v>241</v>
      </c>
      <c r="I51">
        <v>834.28</v>
      </c>
      <c r="M51">
        <f t="shared" si="0"/>
        <v>834.28</v>
      </c>
    </row>
    <row r="52" spans="2:13" ht="12.75">
      <c r="B52" t="s">
        <v>179</v>
      </c>
      <c r="I52">
        <v>417.14</v>
      </c>
      <c r="M52">
        <f t="shared" si="0"/>
        <v>417.14</v>
      </c>
    </row>
    <row r="53" spans="2:13" ht="12.75">
      <c r="B53" t="s">
        <v>242</v>
      </c>
      <c r="I53">
        <v>208.57</v>
      </c>
      <c r="K53">
        <v>474</v>
      </c>
      <c r="M53">
        <f t="shared" si="0"/>
        <v>682.5699999999999</v>
      </c>
    </row>
    <row r="54" spans="2:13" ht="12.75">
      <c r="B54" t="s">
        <v>92</v>
      </c>
      <c r="I54">
        <v>417.14</v>
      </c>
      <c r="M54">
        <f t="shared" si="0"/>
        <v>417.14</v>
      </c>
    </row>
    <row r="55" spans="2:13" ht="12.75">
      <c r="B55" t="s">
        <v>92</v>
      </c>
      <c r="I55">
        <v>556.19</v>
      </c>
      <c r="M55">
        <f t="shared" si="0"/>
        <v>556.19</v>
      </c>
    </row>
    <row r="56" spans="2:13" ht="12.75">
      <c r="B56" t="s">
        <v>243</v>
      </c>
      <c r="I56">
        <v>417.14</v>
      </c>
      <c r="M56">
        <f t="shared" si="0"/>
        <v>417.14</v>
      </c>
    </row>
    <row r="57" spans="2:13" ht="12.75">
      <c r="B57" t="s">
        <v>244</v>
      </c>
      <c r="I57">
        <v>2724.4</v>
      </c>
      <c r="M57">
        <f t="shared" si="0"/>
        <v>2724.4</v>
      </c>
    </row>
    <row r="58" spans="2:13" ht="12.75">
      <c r="B58" t="s">
        <v>27</v>
      </c>
      <c r="I58">
        <v>621.18</v>
      </c>
      <c r="M58">
        <f>I58+K58+L58</f>
        <v>621.18</v>
      </c>
    </row>
    <row r="59" spans="1:13" ht="12.75">
      <c r="A59" s="22"/>
      <c r="B59" s="7" t="s">
        <v>75</v>
      </c>
      <c r="C59" s="12"/>
      <c r="D59" s="12"/>
      <c r="I59" s="21">
        <v>3342</v>
      </c>
      <c r="M59">
        <f aca="true" t="shared" si="1" ref="M59:M72">I59+K59+L59</f>
        <v>3342</v>
      </c>
    </row>
    <row r="60" spans="1:13" ht="12.75">
      <c r="A60" s="12"/>
      <c r="B60" s="12" t="s">
        <v>245</v>
      </c>
      <c r="C60" s="12"/>
      <c r="D60" s="12"/>
      <c r="I60">
        <v>243.33</v>
      </c>
      <c r="K60">
        <v>20.37</v>
      </c>
      <c r="M60">
        <f t="shared" si="1"/>
        <v>263.7</v>
      </c>
    </row>
    <row r="61" spans="1:13" ht="12.75">
      <c r="A61" s="12"/>
      <c r="B61" s="12" t="s">
        <v>246</v>
      </c>
      <c r="C61" s="12"/>
      <c r="D61" s="12"/>
      <c r="I61">
        <v>243.33</v>
      </c>
      <c r="K61">
        <v>27.16</v>
      </c>
      <c r="M61">
        <f t="shared" si="1"/>
        <v>270.49</v>
      </c>
    </row>
    <row r="62" spans="1:13" ht="12.75">
      <c r="A62" s="12"/>
      <c r="B62" s="12" t="s">
        <v>247</v>
      </c>
      <c r="C62" s="12"/>
      <c r="D62" s="12"/>
      <c r="I62">
        <v>2724.4</v>
      </c>
      <c r="K62">
        <v>94.72</v>
      </c>
      <c r="M62">
        <f t="shared" si="1"/>
        <v>2819.12</v>
      </c>
    </row>
    <row r="63" spans="1:13" ht="12.75">
      <c r="A63" s="12"/>
      <c r="B63" s="12" t="s">
        <v>248</v>
      </c>
      <c r="C63" s="12"/>
      <c r="D63" s="12"/>
      <c r="I63">
        <v>1417.59</v>
      </c>
      <c r="K63">
        <v>47.36</v>
      </c>
      <c r="M63">
        <f t="shared" si="1"/>
        <v>1464.9499999999998</v>
      </c>
    </row>
    <row r="64" spans="1:13" ht="12.75">
      <c r="A64" s="12"/>
      <c r="B64" s="12" t="s">
        <v>28</v>
      </c>
      <c r="C64" s="12"/>
      <c r="D64" s="12"/>
      <c r="I64">
        <v>834.28</v>
      </c>
      <c r="K64">
        <v>129.64</v>
      </c>
      <c r="M64">
        <f t="shared" si="1"/>
        <v>963.92</v>
      </c>
    </row>
    <row r="65" spans="1:13" ht="12.75">
      <c r="A65" s="22"/>
      <c r="B65" s="7" t="s">
        <v>249</v>
      </c>
      <c r="C65" s="12"/>
      <c r="D65" s="12"/>
      <c r="I65" s="11">
        <v>4595</v>
      </c>
      <c r="M65">
        <f t="shared" si="1"/>
        <v>4595</v>
      </c>
    </row>
    <row r="66" spans="1:13" ht="12.75">
      <c r="A66" s="22"/>
      <c r="B66" s="7" t="s">
        <v>171</v>
      </c>
      <c r="C66" s="12"/>
      <c r="D66" s="12"/>
      <c r="I66" s="11">
        <v>2546</v>
      </c>
      <c r="M66">
        <f t="shared" si="1"/>
        <v>2546</v>
      </c>
    </row>
    <row r="67" spans="1:13" ht="12.75">
      <c r="A67" s="12"/>
      <c r="B67" s="12" t="s">
        <v>250</v>
      </c>
      <c r="C67" s="12"/>
      <c r="D67" s="12"/>
      <c r="I67">
        <v>1668.56</v>
      </c>
      <c r="M67">
        <f t="shared" si="1"/>
        <v>1668.56</v>
      </c>
    </row>
    <row r="68" spans="1:13" ht="12.75">
      <c r="A68" s="12"/>
      <c r="B68" s="12" t="s">
        <v>29</v>
      </c>
      <c r="C68" s="12"/>
      <c r="D68" s="12"/>
      <c r="I68">
        <v>834.28</v>
      </c>
      <c r="K68">
        <v>231</v>
      </c>
      <c r="M68">
        <f t="shared" si="1"/>
        <v>1065.28</v>
      </c>
    </row>
    <row r="69" spans="1:13" ht="12.75">
      <c r="A69" s="12"/>
      <c r="B69" s="12" t="s">
        <v>251</v>
      </c>
      <c r="C69" s="12"/>
      <c r="D69" s="12"/>
      <c r="I69">
        <v>625.71</v>
      </c>
      <c r="K69">
        <v>170</v>
      </c>
      <c r="M69">
        <f t="shared" si="1"/>
        <v>795.71</v>
      </c>
    </row>
    <row r="70" spans="1:13" ht="12.75">
      <c r="A70" s="12"/>
      <c r="B70" s="12" t="s">
        <v>252</v>
      </c>
      <c r="C70" s="12"/>
      <c r="D70" s="12"/>
      <c r="I70">
        <v>834.28</v>
      </c>
      <c r="M70">
        <f t="shared" si="1"/>
        <v>834.28</v>
      </c>
    </row>
    <row r="71" spans="1:13" ht="12.75">
      <c r="A71" s="12"/>
      <c r="B71" s="12" t="s">
        <v>253</v>
      </c>
      <c r="C71" s="12"/>
      <c r="D71" s="12"/>
      <c r="I71">
        <v>817.14</v>
      </c>
      <c r="M71">
        <f t="shared" si="1"/>
        <v>817.14</v>
      </c>
    </row>
    <row r="72" spans="1:13" ht="12.75">
      <c r="A72" s="12"/>
      <c r="B72" s="12" t="s">
        <v>189</v>
      </c>
      <c r="C72" s="12"/>
      <c r="D72" s="12" t="s">
        <v>725</v>
      </c>
      <c r="I72">
        <v>1668.56</v>
      </c>
      <c r="M72">
        <f t="shared" si="1"/>
        <v>1668.56</v>
      </c>
    </row>
    <row r="73" spans="1:13" ht="12.75">
      <c r="A73" s="12"/>
      <c r="B73" s="12" t="s">
        <v>169</v>
      </c>
      <c r="C73" s="12"/>
      <c r="D73" s="12" t="s">
        <v>748</v>
      </c>
      <c r="I73">
        <v>3780.24</v>
      </c>
      <c r="K73">
        <v>563.59</v>
      </c>
      <c r="M73">
        <f>I73+K73</f>
        <v>4343.83</v>
      </c>
    </row>
    <row r="74" spans="1:13" ht="12.75">
      <c r="A74" s="12"/>
      <c r="B74" s="12" t="s">
        <v>290</v>
      </c>
      <c r="C74" s="12"/>
      <c r="D74" s="12" t="s">
        <v>749</v>
      </c>
      <c r="I74">
        <v>3307.71</v>
      </c>
      <c r="K74">
        <v>509.41</v>
      </c>
      <c r="M74">
        <f>I74+K74</f>
        <v>3817.12</v>
      </c>
    </row>
    <row r="75" spans="1:13" ht="12.75">
      <c r="A75" s="12"/>
      <c r="B75" s="12" t="s">
        <v>231</v>
      </c>
      <c r="C75" s="12"/>
      <c r="D75" s="29" t="s">
        <v>750</v>
      </c>
      <c r="I75">
        <v>3307.71</v>
      </c>
      <c r="K75">
        <v>263.43</v>
      </c>
      <c r="M75">
        <f>I75+K75</f>
        <v>3571.14</v>
      </c>
    </row>
    <row r="76" spans="1:13" ht="12.75">
      <c r="A76" s="22"/>
      <c r="B76" s="7" t="s">
        <v>70</v>
      </c>
      <c r="C76" s="12"/>
      <c r="D76" s="12"/>
      <c r="I76" s="11">
        <v>3915</v>
      </c>
      <c r="M76" s="8">
        <v>3915</v>
      </c>
    </row>
    <row r="77" spans="1:13" ht="12.75">
      <c r="A77" s="22"/>
      <c r="B77" s="7" t="s">
        <v>254</v>
      </c>
      <c r="C77" s="12"/>
      <c r="D77" s="12"/>
      <c r="I77" s="11">
        <v>5422.74</v>
      </c>
      <c r="M77" s="8">
        <v>5422.74</v>
      </c>
    </row>
    <row r="78" spans="1:13" ht="12.75">
      <c r="A78" s="12"/>
      <c r="B78" s="12" t="s">
        <v>232</v>
      </c>
      <c r="C78" s="12"/>
      <c r="D78" s="12"/>
      <c r="I78">
        <v>945.06</v>
      </c>
      <c r="K78">
        <v>108.62</v>
      </c>
      <c r="M78">
        <f>I78+K78</f>
        <v>1053.6799999999998</v>
      </c>
    </row>
    <row r="79" spans="1:13" ht="12.75">
      <c r="A79" s="12"/>
      <c r="B79" s="12" t="s">
        <v>233</v>
      </c>
      <c r="C79" s="12"/>
      <c r="D79" s="12" t="s">
        <v>751</v>
      </c>
      <c r="I79">
        <v>1890.12</v>
      </c>
      <c r="J79">
        <v>228</v>
      </c>
      <c r="M79">
        <f>I79+J79</f>
        <v>2118.12</v>
      </c>
    </row>
    <row r="80" spans="1:13" ht="12.75">
      <c r="A80" s="12"/>
      <c r="B80" s="12" t="s">
        <v>234</v>
      </c>
      <c r="C80" s="12"/>
      <c r="D80" s="12"/>
      <c r="J80">
        <v>417.14</v>
      </c>
      <c r="M80">
        <f>J80+K80</f>
        <v>417.14</v>
      </c>
    </row>
    <row r="81" spans="1:13" ht="12.75">
      <c r="A81" s="22"/>
      <c r="B81" s="7" t="s">
        <v>83</v>
      </c>
      <c r="C81" s="12"/>
      <c r="D81" s="12" t="s">
        <v>752</v>
      </c>
      <c r="M81" s="8">
        <v>13877</v>
      </c>
    </row>
    <row r="82" spans="1:13" ht="12.75">
      <c r="A82" s="12"/>
      <c r="B82" s="12" t="s">
        <v>39</v>
      </c>
      <c r="C82" s="12"/>
      <c r="D82" s="12"/>
      <c r="M82" s="2">
        <f>M25-M27</f>
        <v>483.4000000000233</v>
      </c>
    </row>
    <row r="83" spans="2:13" ht="12.75">
      <c r="B83" t="s">
        <v>35</v>
      </c>
      <c r="E83" s="2"/>
      <c r="M83" s="2">
        <v>70353.75</v>
      </c>
    </row>
    <row r="85" spans="2:5" ht="12.75">
      <c r="B85" t="s">
        <v>605</v>
      </c>
      <c r="E85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M83"/>
  <sheetViews>
    <sheetView workbookViewId="0" topLeftCell="A1">
      <selection activeCell="P34" sqref="P34"/>
    </sheetView>
  </sheetViews>
  <sheetFormatPr defaultColWidth="9.00390625" defaultRowHeight="12.75"/>
  <cols>
    <col min="4" max="4" width="10.375" style="0" customWidth="1"/>
    <col min="8" max="8" width="10.7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734</v>
      </c>
    </row>
    <row r="5" ht="12.75">
      <c r="D5" s="3" t="s">
        <v>36</v>
      </c>
    </row>
    <row r="6" spans="2:13" ht="12.75">
      <c r="B6" t="s">
        <v>12</v>
      </c>
      <c r="M6" s="2">
        <v>276211.44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86635.08</v>
      </c>
    </row>
    <row r="11" spans="2:13" ht="12.75">
      <c r="B11" t="s">
        <v>4</v>
      </c>
      <c r="M11">
        <v>245400.17</v>
      </c>
    </row>
    <row r="12" spans="2:13" ht="12.75">
      <c r="B12" t="s">
        <v>5</v>
      </c>
      <c r="M12">
        <v>60150.61</v>
      </c>
    </row>
    <row r="13" spans="2:13" ht="12.75">
      <c r="B13" t="s">
        <v>6</v>
      </c>
      <c r="M13">
        <v>1981.96</v>
      </c>
    </row>
    <row r="14" spans="2:13" ht="12.75">
      <c r="B14" t="s">
        <v>7</v>
      </c>
      <c r="M14">
        <v>1573497.87</v>
      </c>
    </row>
    <row r="15" spans="2:13" ht="12.75">
      <c r="B15" t="s">
        <v>8</v>
      </c>
      <c r="M15">
        <v>344449.91</v>
      </c>
    </row>
    <row r="16" spans="2:13" ht="12.75">
      <c r="B16" t="s">
        <v>9</v>
      </c>
      <c r="M16">
        <v>745211.43</v>
      </c>
    </row>
    <row r="17" spans="2:13" ht="12.75">
      <c r="B17" t="s">
        <v>547</v>
      </c>
      <c r="M17">
        <v>33818.2</v>
      </c>
    </row>
    <row r="18" spans="2:13" ht="12.75">
      <c r="B18" s="2" t="s">
        <v>10</v>
      </c>
      <c r="M18" s="2">
        <f>SUM(M10:M17)</f>
        <v>3091145.2300000004</v>
      </c>
    </row>
    <row r="19" spans="2:13" ht="12.75">
      <c r="B19" t="s">
        <v>11</v>
      </c>
      <c r="M19">
        <v>2959253.2</v>
      </c>
    </row>
    <row r="21" spans="2:13" ht="12.75">
      <c r="B21" t="s">
        <v>13</v>
      </c>
      <c r="M21" s="2">
        <f>M6+M18-M19</f>
        <v>408103.4700000002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745211.43</v>
      </c>
    </row>
    <row r="27" spans="2:13" ht="12.75">
      <c r="B27" s="2" t="s">
        <v>16</v>
      </c>
      <c r="M27" s="2">
        <f>SUM(M29:M40)</f>
        <v>818012.55</v>
      </c>
    </row>
    <row r="28" ht="12.75">
      <c r="B28" t="s">
        <v>40</v>
      </c>
    </row>
    <row r="29" spans="2:13" ht="12.75">
      <c r="B29" t="s">
        <v>17</v>
      </c>
      <c r="M29">
        <v>117797.16</v>
      </c>
    </row>
    <row r="30" spans="2:13" ht="12.75">
      <c r="B30" t="s">
        <v>18</v>
      </c>
      <c r="M30">
        <v>16096.56</v>
      </c>
    </row>
    <row r="31" spans="2:13" ht="12.75">
      <c r="B31" t="s">
        <v>19</v>
      </c>
      <c r="M31">
        <v>111943.8</v>
      </c>
    </row>
    <row r="32" spans="2:13" ht="12.75">
      <c r="B32" t="s">
        <v>96</v>
      </c>
      <c r="M32">
        <v>39509.64</v>
      </c>
    </row>
    <row r="33" spans="2:13" ht="12.75">
      <c r="B33" t="s">
        <v>20</v>
      </c>
      <c r="M33">
        <v>2045.1</v>
      </c>
    </row>
    <row r="34" spans="2:13" ht="12.75">
      <c r="B34" t="s">
        <v>21</v>
      </c>
      <c r="M34">
        <v>68044.32</v>
      </c>
    </row>
    <row r="35" spans="2:13" ht="12.75">
      <c r="B35" t="s">
        <v>22</v>
      </c>
      <c r="M35">
        <v>16096.56</v>
      </c>
    </row>
    <row r="36" spans="2:13" ht="12.75">
      <c r="B36" t="s">
        <v>23</v>
      </c>
      <c r="M36">
        <v>115602.12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SUM(M43:M79)</f>
        <v>330877.29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60361.85</v>
      </c>
    </row>
    <row r="44" spans="2:13" ht="12.75">
      <c r="B44" s="12" t="s">
        <v>210</v>
      </c>
      <c r="C44" s="12"/>
      <c r="D44" s="12"/>
      <c r="I44" s="12">
        <v>1890.12</v>
      </c>
      <c r="J44" s="12"/>
      <c r="K44" s="12">
        <v>101.33</v>
      </c>
      <c r="L44" s="12"/>
      <c r="M44" s="12">
        <f>I44+K44</f>
        <v>1991.4499999999998</v>
      </c>
    </row>
    <row r="45" spans="2:13" ht="12.75">
      <c r="B45" s="12" t="s">
        <v>211</v>
      </c>
      <c r="C45" s="12"/>
      <c r="D45" s="12"/>
      <c r="E45" t="s">
        <v>698</v>
      </c>
      <c r="I45" s="12">
        <v>417.14</v>
      </c>
      <c r="J45" s="12"/>
      <c r="K45" s="12"/>
      <c r="L45" s="12"/>
      <c r="M45" s="12">
        <f>I45+K45</f>
        <v>417.14</v>
      </c>
    </row>
    <row r="46" spans="2:13" ht="12.75">
      <c r="B46" s="12" t="s">
        <v>212</v>
      </c>
      <c r="C46" s="12"/>
      <c r="D46" s="12" t="s">
        <v>681</v>
      </c>
      <c r="I46" s="12">
        <v>5448.8</v>
      </c>
      <c r="J46" s="12"/>
      <c r="K46" s="12">
        <v>1242.2</v>
      </c>
      <c r="L46" s="12"/>
      <c r="M46" s="12">
        <f>I46+K46</f>
        <v>6691</v>
      </c>
    </row>
    <row r="47" spans="2:13" ht="12.75">
      <c r="B47" s="7" t="s">
        <v>213</v>
      </c>
      <c r="C47" s="12"/>
      <c r="D47" s="12"/>
      <c r="I47" s="8">
        <v>113265</v>
      </c>
      <c r="J47" s="12"/>
      <c r="K47" s="12"/>
      <c r="L47" s="12"/>
      <c r="M47" s="8">
        <v>113265</v>
      </c>
    </row>
    <row r="48" spans="2:13" ht="12.75">
      <c r="B48" s="12" t="s">
        <v>739</v>
      </c>
      <c r="C48" s="12"/>
      <c r="D48" s="12"/>
      <c r="I48" s="12">
        <v>417.14</v>
      </c>
      <c r="J48" s="12"/>
      <c r="K48" s="12"/>
      <c r="L48" s="12"/>
      <c r="M48" s="12">
        <f>I48+K48+L48</f>
        <v>417.14</v>
      </c>
    </row>
    <row r="49" spans="2:13" ht="12.75">
      <c r="B49" s="12" t="s">
        <v>179</v>
      </c>
      <c r="C49" s="12"/>
      <c r="D49" s="12"/>
      <c r="I49" s="12">
        <v>139.05</v>
      </c>
      <c r="J49" s="12"/>
      <c r="K49" s="12"/>
      <c r="L49" s="12">
        <v>316</v>
      </c>
      <c r="M49" s="12">
        <f>I49+K49+L49</f>
        <v>455.05</v>
      </c>
    </row>
    <row r="50" spans="2:13" ht="12.75">
      <c r="B50" s="12" t="s">
        <v>27</v>
      </c>
      <c r="C50" s="12"/>
      <c r="D50" s="12"/>
      <c r="I50" s="12">
        <v>828.24</v>
      </c>
      <c r="J50" s="12"/>
      <c r="K50" s="12"/>
      <c r="L50" s="12"/>
      <c r="M50" s="12">
        <f>I50+K50+L50</f>
        <v>828.24</v>
      </c>
    </row>
    <row r="51" spans="2:13" ht="12.75">
      <c r="B51" s="12" t="s">
        <v>28</v>
      </c>
      <c r="C51" s="12"/>
      <c r="D51" s="12"/>
      <c r="I51" s="12">
        <v>1668.56</v>
      </c>
      <c r="J51" s="12"/>
      <c r="K51" s="12">
        <v>194.47</v>
      </c>
      <c r="L51" s="12"/>
      <c r="M51" s="12">
        <f>I51+K51</f>
        <v>1863.03</v>
      </c>
    </row>
    <row r="52" spans="2:13" ht="12.75">
      <c r="B52" s="7" t="s">
        <v>171</v>
      </c>
      <c r="C52" s="12"/>
      <c r="D52" s="12"/>
      <c r="I52" s="8">
        <v>2033</v>
      </c>
      <c r="J52" s="12"/>
      <c r="K52" s="12"/>
      <c r="L52" s="12"/>
      <c r="M52" s="8">
        <v>2033</v>
      </c>
    </row>
    <row r="53" spans="2:13" ht="12.75">
      <c r="B53" s="7" t="s">
        <v>214</v>
      </c>
      <c r="C53" s="12"/>
      <c r="D53" s="12"/>
      <c r="E53" t="s">
        <v>740</v>
      </c>
      <c r="I53" s="8">
        <v>23697</v>
      </c>
      <c r="J53" s="12"/>
      <c r="K53" s="12"/>
      <c r="L53" s="12"/>
      <c r="M53" s="8">
        <v>23697</v>
      </c>
    </row>
    <row r="54" spans="2:13" ht="12.75">
      <c r="B54" s="12" t="s">
        <v>215</v>
      </c>
      <c r="C54" s="12"/>
      <c r="D54" s="12"/>
      <c r="I54" s="12">
        <v>1890.12</v>
      </c>
      <c r="J54" s="12"/>
      <c r="K54" s="12">
        <v>295.12</v>
      </c>
      <c r="L54" s="12"/>
      <c r="M54" s="12">
        <f aca="true" t="shared" si="0" ref="M54:M60">I54+K54</f>
        <v>2185.24</v>
      </c>
    </row>
    <row r="55" spans="2:13" ht="12.75">
      <c r="B55" s="12" t="s">
        <v>216</v>
      </c>
      <c r="C55" s="12"/>
      <c r="D55" s="12"/>
      <c r="E55" t="s">
        <v>671</v>
      </c>
      <c r="I55" s="12">
        <v>2362.65</v>
      </c>
      <c r="J55" s="12"/>
      <c r="K55" s="12">
        <v>108.64</v>
      </c>
      <c r="L55" s="12"/>
      <c r="M55" s="12">
        <f t="shared" si="0"/>
        <v>2471.29</v>
      </c>
    </row>
    <row r="56" spans="2:13" ht="12.75">
      <c r="B56" s="12" t="s">
        <v>217</v>
      </c>
      <c r="C56" s="12"/>
      <c r="D56" s="12"/>
      <c r="I56" s="12">
        <v>834.28</v>
      </c>
      <c r="J56" s="12"/>
      <c r="K56" s="12"/>
      <c r="L56" s="12"/>
      <c r="M56" s="12">
        <f t="shared" si="0"/>
        <v>834.28</v>
      </c>
    </row>
    <row r="57" spans="2:13" ht="12.75">
      <c r="B57" s="12" t="s">
        <v>172</v>
      </c>
      <c r="C57" s="12"/>
      <c r="D57" s="12"/>
      <c r="I57" s="12">
        <v>708.8</v>
      </c>
      <c r="J57" s="12"/>
      <c r="K57" s="12"/>
      <c r="L57" s="12"/>
      <c r="M57" s="12">
        <f t="shared" si="0"/>
        <v>708.8</v>
      </c>
    </row>
    <row r="58" spans="2:13" ht="12.75">
      <c r="B58" s="12" t="s">
        <v>218</v>
      </c>
      <c r="C58" s="12"/>
      <c r="D58" s="12"/>
      <c r="I58" s="12">
        <v>459.99</v>
      </c>
      <c r="J58" s="12"/>
      <c r="K58" s="12">
        <v>702.8</v>
      </c>
      <c r="L58" s="12"/>
      <c r="M58" s="12">
        <f t="shared" si="0"/>
        <v>1162.79</v>
      </c>
    </row>
    <row r="59" spans="2:13" ht="12.75">
      <c r="B59" s="12" t="s">
        <v>111</v>
      </c>
      <c r="C59" s="12"/>
      <c r="D59" s="12"/>
      <c r="I59" s="12">
        <v>417.14</v>
      </c>
      <c r="J59" s="12"/>
      <c r="K59" s="12">
        <v>198</v>
      </c>
      <c r="L59" s="12"/>
      <c r="M59" s="12">
        <f t="shared" si="0"/>
        <v>615.14</v>
      </c>
    </row>
    <row r="60" spans="2:13" ht="12.75">
      <c r="B60" s="12" t="s">
        <v>219</v>
      </c>
      <c r="C60" s="12"/>
      <c r="D60" s="12"/>
      <c r="I60" s="12">
        <v>208.57</v>
      </c>
      <c r="J60" s="12"/>
      <c r="K60" s="12">
        <v>96</v>
      </c>
      <c r="L60" s="12"/>
      <c r="M60" s="12">
        <f t="shared" si="0"/>
        <v>304.57</v>
      </c>
    </row>
    <row r="61" spans="2:13" ht="12.75">
      <c r="B61" s="12" t="s">
        <v>220</v>
      </c>
      <c r="C61" s="12"/>
      <c r="D61" s="12"/>
      <c r="I61" s="12">
        <v>156.43</v>
      </c>
      <c r="J61" s="12"/>
      <c r="K61" s="12"/>
      <c r="L61" s="12"/>
      <c r="M61" s="12">
        <f aca="true" t="shared" si="1" ref="M61:M66">I61+K61</f>
        <v>156.43</v>
      </c>
    </row>
    <row r="62" spans="2:13" ht="12.75">
      <c r="B62" s="12" t="s">
        <v>169</v>
      </c>
      <c r="C62" s="12"/>
      <c r="D62" s="12"/>
      <c r="E62" t="s">
        <v>741</v>
      </c>
      <c r="I62" s="12">
        <v>1890.12</v>
      </c>
      <c r="J62" s="12"/>
      <c r="K62" s="12">
        <v>314.77</v>
      </c>
      <c r="L62" s="12"/>
      <c r="M62" s="12">
        <f t="shared" si="1"/>
        <v>2204.89</v>
      </c>
    </row>
    <row r="63" spans="2:13" ht="12.75">
      <c r="B63" s="12" t="s">
        <v>221</v>
      </c>
      <c r="C63" s="12"/>
      <c r="D63" s="12"/>
      <c r="I63" s="12">
        <v>834.28</v>
      </c>
      <c r="J63" s="12"/>
      <c r="K63" s="12"/>
      <c r="L63" s="12"/>
      <c r="M63" s="12">
        <f t="shared" si="1"/>
        <v>834.28</v>
      </c>
    </row>
    <row r="64" spans="2:13" ht="12.75">
      <c r="B64" s="12" t="s">
        <v>222</v>
      </c>
      <c r="C64" s="12"/>
      <c r="D64" s="12"/>
      <c r="I64" s="12">
        <v>834.28</v>
      </c>
      <c r="J64" s="12"/>
      <c r="K64" s="12"/>
      <c r="L64" s="12"/>
      <c r="M64" s="12">
        <f t="shared" si="1"/>
        <v>834.28</v>
      </c>
    </row>
    <row r="65" spans="2:13" ht="12.75">
      <c r="B65" s="12" t="s">
        <v>223</v>
      </c>
      <c r="C65" s="12"/>
      <c r="D65" s="12"/>
      <c r="E65" t="s">
        <v>665</v>
      </c>
      <c r="I65" s="12">
        <v>3307.71</v>
      </c>
      <c r="J65" s="12"/>
      <c r="K65" s="12">
        <v>397.47</v>
      </c>
      <c r="L65" s="12"/>
      <c r="M65" s="12">
        <f t="shared" si="1"/>
        <v>3705.1800000000003</v>
      </c>
    </row>
    <row r="66" spans="2:13" ht="12.75">
      <c r="B66" s="12" t="s">
        <v>223</v>
      </c>
      <c r="C66" s="12"/>
      <c r="D66" s="12"/>
      <c r="E66" t="s">
        <v>742</v>
      </c>
      <c r="I66" s="12">
        <v>945.06</v>
      </c>
      <c r="J66" s="12"/>
      <c r="K66" s="12">
        <v>416.03</v>
      </c>
      <c r="L66" s="12"/>
      <c r="M66" s="12">
        <f t="shared" si="1"/>
        <v>1361.09</v>
      </c>
    </row>
    <row r="67" spans="2:13" ht="12.75">
      <c r="B67" s="7" t="s">
        <v>224</v>
      </c>
      <c r="C67" s="12"/>
      <c r="D67" s="12"/>
      <c r="I67" s="12"/>
      <c r="J67" s="12"/>
      <c r="K67" s="12"/>
      <c r="L67" s="12"/>
      <c r="M67" s="8">
        <v>7230.32</v>
      </c>
    </row>
    <row r="68" spans="2:13" ht="12.75">
      <c r="B68" s="7" t="s">
        <v>208</v>
      </c>
      <c r="C68" s="12"/>
      <c r="D68" s="12"/>
      <c r="I68" s="12"/>
      <c r="J68" s="12"/>
      <c r="K68" s="12"/>
      <c r="L68" s="12"/>
      <c r="M68" s="8">
        <v>13582</v>
      </c>
    </row>
    <row r="69" spans="2:13" ht="12.75">
      <c r="B69" t="s">
        <v>194</v>
      </c>
      <c r="D69" t="s">
        <v>638</v>
      </c>
      <c r="I69">
        <v>1417.59</v>
      </c>
      <c r="K69">
        <v>108.62</v>
      </c>
      <c r="M69">
        <f>I69+K69</f>
        <v>1526.21</v>
      </c>
    </row>
    <row r="70" spans="2:13" ht="12.75">
      <c r="B70" t="s">
        <v>184</v>
      </c>
      <c r="E70" t="s">
        <v>743</v>
      </c>
      <c r="I70">
        <v>1181.32</v>
      </c>
      <c r="M70">
        <f>I70+J70</f>
        <v>1181.32</v>
      </c>
    </row>
    <row r="71" spans="2:13" ht="12.75">
      <c r="B71" t="s">
        <v>225</v>
      </c>
      <c r="F71" t="s">
        <v>744</v>
      </c>
      <c r="I71">
        <v>3780.24</v>
      </c>
      <c r="J71">
        <v>327.62</v>
      </c>
      <c r="M71">
        <f>I71+J71</f>
        <v>4107.86</v>
      </c>
    </row>
    <row r="72" spans="2:13" ht="12.75">
      <c r="B72" t="s">
        <v>226</v>
      </c>
      <c r="E72" t="s">
        <v>745</v>
      </c>
      <c r="I72">
        <v>1890.12</v>
      </c>
      <c r="J72">
        <v>108.62</v>
      </c>
      <c r="M72">
        <f>I72+J72</f>
        <v>1998.7399999999998</v>
      </c>
    </row>
    <row r="73" spans="2:13" ht="12.75">
      <c r="B73" t="s">
        <v>227</v>
      </c>
      <c r="I73">
        <v>208.57</v>
      </c>
      <c r="J73">
        <v>190.08</v>
      </c>
      <c r="M73">
        <f>I73+J73</f>
        <v>398.65</v>
      </c>
    </row>
    <row r="74" spans="2:13" ht="12.75">
      <c r="B74" t="s">
        <v>95</v>
      </c>
      <c r="D74" t="s">
        <v>746</v>
      </c>
      <c r="J74">
        <v>1417.59</v>
      </c>
      <c r="K74">
        <v>435.36</v>
      </c>
      <c r="M74">
        <f>J74+K74</f>
        <v>1852.9499999999998</v>
      </c>
    </row>
    <row r="75" spans="2:13" ht="12.75">
      <c r="B75" t="s">
        <v>228</v>
      </c>
      <c r="D75" t="s">
        <v>738</v>
      </c>
      <c r="J75">
        <v>1653.86</v>
      </c>
      <c r="K75">
        <v>625</v>
      </c>
      <c r="M75">
        <f>J75+K75</f>
        <v>2278.8599999999997</v>
      </c>
    </row>
    <row r="76" spans="2:13" ht="12.75">
      <c r="B76" t="s">
        <v>229</v>
      </c>
      <c r="J76">
        <v>1251.42</v>
      </c>
      <c r="K76">
        <v>81.8</v>
      </c>
      <c r="M76">
        <f>J76+K76</f>
        <v>1333.22</v>
      </c>
    </row>
    <row r="77" spans="2:13" ht="15.75">
      <c r="B77" s="16" t="s">
        <v>230</v>
      </c>
      <c r="C77" s="18"/>
      <c r="D77" s="18"/>
      <c r="F77" s="22" t="s">
        <v>737</v>
      </c>
      <c r="G77" s="12"/>
      <c r="I77" s="12"/>
      <c r="J77" s="12"/>
      <c r="K77" s="12"/>
      <c r="L77" s="12"/>
      <c r="M77" s="8">
        <v>5939</v>
      </c>
    </row>
    <row r="78" spans="2:13" ht="15.75">
      <c r="B78" s="16" t="s">
        <v>230</v>
      </c>
      <c r="C78" s="18"/>
      <c r="D78" s="18"/>
      <c r="F78" s="22" t="s">
        <v>736</v>
      </c>
      <c r="G78" s="12"/>
      <c r="I78" s="12"/>
      <c r="J78" s="12"/>
      <c r="K78" s="12"/>
      <c r="L78" s="12"/>
      <c r="M78" s="8">
        <v>8885</v>
      </c>
    </row>
    <row r="79" spans="2:13" ht="15.75">
      <c r="B79" s="16" t="s">
        <v>44</v>
      </c>
      <c r="C79" s="18"/>
      <c r="D79" s="18"/>
      <c r="F79" t="s">
        <v>571</v>
      </c>
      <c r="I79" s="12"/>
      <c r="J79" s="12"/>
      <c r="K79" s="12"/>
      <c r="L79" s="12"/>
      <c r="M79" s="8">
        <v>51165</v>
      </c>
    </row>
    <row r="80" spans="2:13" ht="12.75">
      <c r="B80" t="s">
        <v>39</v>
      </c>
      <c r="M80" s="2">
        <f>M25-M27</f>
        <v>-72801.12</v>
      </c>
    </row>
    <row r="81" spans="2:13" ht="12.75">
      <c r="B81" t="s">
        <v>35</v>
      </c>
      <c r="E81" s="2"/>
      <c r="M81" s="2">
        <v>-65705.95</v>
      </c>
    </row>
    <row r="83" spans="2:6" ht="12.75">
      <c r="B83" t="s">
        <v>735</v>
      </c>
      <c r="F83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M55"/>
  <sheetViews>
    <sheetView workbookViewId="0" topLeftCell="A34">
      <selection activeCell="E63" sqref="E63"/>
    </sheetView>
  </sheetViews>
  <sheetFormatPr defaultColWidth="9.00390625" defaultRowHeight="12.75"/>
  <cols>
    <col min="8" max="8" width="11.00390625" style="0" customWidth="1"/>
    <col min="9" max="9" width="0.12890625" style="0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732</v>
      </c>
    </row>
    <row r="5" ht="12.75">
      <c r="D5" s="3" t="s">
        <v>36</v>
      </c>
    </row>
    <row r="6" spans="2:13" ht="12.75">
      <c r="B6" t="s">
        <v>12</v>
      </c>
      <c r="M6" s="2">
        <v>35134.47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11536.77</v>
      </c>
    </row>
    <row r="11" spans="2:13" ht="12.75">
      <c r="B11" t="s">
        <v>4</v>
      </c>
      <c r="M11">
        <v>35521.16</v>
      </c>
    </row>
    <row r="12" spans="2:13" ht="12.75">
      <c r="B12" t="s">
        <v>5</v>
      </c>
      <c r="M12">
        <v>4836.87</v>
      </c>
    </row>
    <row r="13" spans="2:13" ht="12.75">
      <c r="B13" t="s">
        <v>6</v>
      </c>
      <c r="M13">
        <v>0</v>
      </c>
    </row>
    <row r="14" spans="2:13" ht="12.75">
      <c r="B14" t="s">
        <v>7</v>
      </c>
      <c r="M14">
        <v>308708.22</v>
      </c>
    </row>
    <row r="15" spans="2:13" ht="12.75">
      <c r="B15" t="s">
        <v>8</v>
      </c>
      <c r="M15">
        <v>59970.02</v>
      </c>
    </row>
    <row r="16" spans="2:13" ht="12.75">
      <c r="B16" t="s">
        <v>9</v>
      </c>
      <c r="M16">
        <v>144607.81</v>
      </c>
    </row>
    <row r="17" spans="2:13" ht="12.75">
      <c r="B17" t="s">
        <v>547</v>
      </c>
      <c r="M17">
        <v>33410.49</v>
      </c>
    </row>
    <row r="18" spans="2:13" ht="12.75">
      <c r="B18" s="2" t="s">
        <v>10</v>
      </c>
      <c r="M18" s="2">
        <f>SUM(M10:M17)</f>
        <v>598591.34</v>
      </c>
    </row>
    <row r="19" spans="2:13" ht="12.75">
      <c r="B19" t="s">
        <v>11</v>
      </c>
      <c r="M19">
        <v>590842.39</v>
      </c>
    </row>
    <row r="21" spans="2:13" ht="12.75">
      <c r="B21" t="s">
        <v>13</v>
      </c>
      <c r="M21" s="2">
        <f>M6+M18-M19</f>
        <v>42883.419999999925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144607.81</v>
      </c>
    </row>
    <row r="27" spans="2:13" ht="12.75">
      <c r="B27" s="2" t="s">
        <v>16</v>
      </c>
      <c r="M27" s="2">
        <f>SUM(M29:M40)</f>
        <v>120494.48999999999</v>
      </c>
    </row>
    <row r="28" ht="12.75">
      <c r="B28" t="s">
        <v>40</v>
      </c>
    </row>
    <row r="29" spans="2:13" ht="12.75">
      <c r="B29" t="s">
        <v>17</v>
      </c>
      <c r="M29">
        <v>22847.28</v>
      </c>
    </row>
    <row r="30" spans="2:13" ht="12.75">
      <c r="B30" t="s">
        <v>18</v>
      </c>
      <c r="M30">
        <v>3122.04</v>
      </c>
    </row>
    <row r="31" spans="2:13" ht="12.75">
      <c r="B31" t="s">
        <v>19</v>
      </c>
      <c r="M31">
        <v>21711.96</v>
      </c>
    </row>
    <row r="32" spans="2:13" ht="12.75">
      <c r="B32" t="s">
        <v>96</v>
      </c>
      <c r="M32">
        <v>7663.08</v>
      </c>
    </row>
    <row r="33" spans="2:13" ht="12.75">
      <c r="B33" t="s">
        <v>20</v>
      </c>
      <c r="M33">
        <v>1027.8</v>
      </c>
    </row>
    <row r="34" spans="2:13" ht="12.75">
      <c r="B34" t="s">
        <v>21</v>
      </c>
      <c r="M34">
        <v>13197.48</v>
      </c>
    </row>
    <row r="35" spans="2:13" ht="12.75">
      <c r="B35" t="s">
        <v>22</v>
      </c>
      <c r="M35">
        <v>3122.04</v>
      </c>
    </row>
    <row r="36" spans="2:13" ht="12.75">
      <c r="B36" t="s">
        <v>23</v>
      </c>
      <c r="M36">
        <v>22421.52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SUM(M43:M51)</f>
        <v>25381.29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11707.44</v>
      </c>
    </row>
    <row r="44" spans="2:13" ht="12.75">
      <c r="B44" s="12" t="s">
        <v>27</v>
      </c>
      <c r="C44" s="12"/>
      <c r="D44" s="12"/>
      <c r="I44" s="12">
        <v>412.12</v>
      </c>
      <c r="J44" s="12"/>
      <c r="K44" s="12"/>
      <c r="L44" s="12"/>
      <c r="M44" s="12">
        <f>I44+K44+L44</f>
        <v>412.12</v>
      </c>
    </row>
    <row r="45" spans="2:13" ht="12.75">
      <c r="B45" s="7" t="s">
        <v>181</v>
      </c>
      <c r="C45" s="12"/>
      <c r="D45" s="12"/>
      <c r="I45" s="1">
        <v>233</v>
      </c>
      <c r="J45" s="12"/>
      <c r="K45" s="12"/>
      <c r="L45" s="12"/>
      <c r="M45" s="1">
        <v>233</v>
      </c>
    </row>
    <row r="46" spans="2:13" ht="12.75">
      <c r="B46" s="12" t="s">
        <v>28</v>
      </c>
      <c r="C46" s="12"/>
      <c r="D46" s="12"/>
      <c r="I46" s="12">
        <v>730</v>
      </c>
      <c r="J46" s="12"/>
      <c r="K46" s="12">
        <v>86.43</v>
      </c>
      <c r="L46" s="12"/>
      <c r="M46" s="12">
        <f>I46+K46</f>
        <v>816.4300000000001</v>
      </c>
    </row>
    <row r="47" spans="2:13" ht="12.75">
      <c r="B47" s="12" t="s">
        <v>163</v>
      </c>
      <c r="C47" s="12"/>
      <c r="D47" s="12"/>
      <c r="I47" s="12">
        <v>1417.59</v>
      </c>
      <c r="J47" s="12"/>
      <c r="K47" s="12"/>
      <c r="L47" s="12"/>
      <c r="M47" s="12">
        <f>I47+K47</f>
        <v>1417.59</v>
      </c>
    </row>
    <row r="48" spans="2:13" ht="12.75">
      <c r="B48" s="12" t="s">
        <v>122</v>
      </c>
      <c r="C48" s="12"/>
      <c r="D48" s="12"/>
      <c r="I48" s="12">
        <v>527.92</v>
      </c>
      <c r="J48" s="12"/>
      <c r="K48" s="12"/>
      <c r="L48" s="12"/>
      <c r="M48" s="12">
        <f>I48+K48</f>
        <v>527.92</v>
      </c>
    </row>
    <row r="49" spans="2:13" ht="12.75">
      <c r="B49" s="7" t="s">
        <v>208</v>
      </c>
      <c r="C49" s="12"/>
      <c r="D49" s="12"/>
      <c r="I49" s="12"/>
      <c r="J49" s="12"/>
      <c r="K49" s="12"/>
      <c r="L49" s="12"/>
      <c r="M49" s="8">
        <v>8435</v>
      </c>
    </row>
    <row r="50" spans="2:13" ht="12.75">
      <c r="B50" s="12" t="s">
        <v>209</v>
      </c>
      <c r="C50" s="12"/>
      <c r="D50" s="12"/>
      <c r="I50" s="12"/>
      <c r="J50" s="12">
        <v>1181.32</v>
      </c>
      <c r="K50" s="12">
        <v>650.47</v>
      </c>
      <c r="L50" s="12"/>
      <c r="M50" s="12">
        <f>J50+K50</f>
        <v>1831.79</v>
      </c>
    </row>
    <row r="51" spans="2:13" ht="12.75">
      <c r="B51" s="12"/>
      <c r="C51" s="12"/>
      <c r="D51" s="12"/>
      <c r="I51" s="12"/>
      <c r="J51" s="12"/>
      <c r="L51" s="12"/>
      <c r="M51" s="12"/>
    </row>
    <row r="52" spans="2:13" ht="12.75">
      <c r="B52" t="s">
        <v>39</v>
      </c>
      <c r="M52" s="2">
        <f>M25-M27</f>
        <v>24113.320000000007</v>
      </c>
    </row>
    <row r="53" spans="2:13" ht="12.75">
      <c r="B53" t="s">
        <v>35</v>
      </c>
      <c r="E53" s="2"/>
      <c r="M53" s="2">
        <v>77776.14</v>
      </c>
    </row>
    <row r="55" spans="2:6" ht="12.75">
      <c r="B55" t="s">
        <v>605</v>
      </c>
      <c r="F55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M63"/>
  <sheetViews>
    <sheetView workbookViewId="0" topLeftCell="A16">
      <selection activeCell="P35" sqref="P35"/>
    </sheetView>
  </sheetViews>
  <sheetFormatPr defaultColWidth="9.00390625" defaultRowHeight="12.75"/>
  <cols>
    <col min="2" max="2" width="12.7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733</v>
      </c>
    </row>
    <row r="5" ht="12.75">
      <c r="D5" s="3" t="s">
        <v>36</v>
      </c>
    </row>
    <row r="6" spans="2:13" ht="12.75">
      <c r="B6" t="s">
        <v>12</v>
      </c>
      <c r="M6" s="2">
        <v>72245.73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15024.95</v>
      </c>
    </row>
    <row r="11" spans="2:13" ht="12.75">
      <c r="B11" t="s">
        <v>4</v>
      </c>
      <c r="M11">
        <v>43606.63</v>
      </c>
    </row>
    <row r="12" spans="2:13" ht="12.75">
      <c r="B12" t="s">
        <v>5</v>
      </c>
      <c r="M12">
        <v>10420.6</v>
      </c>
    </row>
    <row r="13" spans="2:13" ht="12.75">
      <c r="B13" t="s">
        <v>6</v>
      </c>
      <c r="M13">
        <v>0</v>
      </c>
    </row>
    <row r="14" spans="2:13" ht="12.75">
      <c r="B14" t="s">
        <v>7</v>
      </c>
      <c r="M14">
        <v>287915.76</v>
      </c>
    </row>
    <row r="15" spans="2:13" ht="12.75">
      <c r="B15" t="s">
        <v>8</v>
      </c>
      <c r="M15">
        <v>69230.77</v>
      </c>
    </row>
    <row r="16" spans="2:13" ht="12.75">
      <c r="B16" t="s">
        <v>9</v>
      </c>
      <c r="M16">
        <v>133175.99</v>
      </c>
    </row>
    <row r="17" spans="2:13" ht="12.75">
      <c r="B17" t="s">
        <v>547</v>
      </c>
      <c r="M17">
        <v>10630.49</v>
      </c>
    </row>
    <row r="18" spans="2:13" ht="12.75">
      <c r="B18" s="2" t="s">
        <v>10</v>
      </c>
      <c r="M18" s="2">
        <f>SUM(M10:M17)</f>
        <v>570005.19</v>
      </c>
    </row>
    <row r="19" spans="2:13" ht="12.75">
      <c r="B19" t="s">
        <v>11</v>
      </c>
      <c r="M19">
        <v>577691.69</v>
      </c>
    </row>
    <row r="21" spans="2:13" ht="12.75">
      <c r="B21" t="s">
        <v>13</v>
      </c>
      <c r="M21" s="2">
        <f>M6+M18-M19</f>
        <v>64559.22999999998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133175.99</v>
      </c>
    </row>
    <row r="27" spans="2:13" ht="12.75">
      <c r="B27" s="2" t="s">
        <v>16</v>
      </c>
      <c r="M27" s="2">
        <f>SUM(M29:M40)</f>
        <v>122296.29999999999</v>
      </c>
    </row>
    <row r="28" ht="12.75">
      <c r="B28" t="s">
        <v>40</v>
      </c>
    </row>
    <row r="29" spans="2:13" ht="12.75">
      <c r="B29" t="s">
        <v>17</v>
      </c>
      <c r="M29">
        <v>21302.64</v>
      </c>
    </row>
    <row r="30" spans="2:13" ht="12.75">
      <c r="B30" t="s">
        <v>18</v>
      </c>
      <c r="M30">
        <v>2910.96</v>
      </c>
    </row>
    <row r="31" spans="2:13" ht="12.75">
      <c r="B31" t="s">
        <v>19</v>
      </c>
      <c r="M31">
        <v>20244.12</v>
      </c>
    </row>
    <row r="32" spans="2:13" ht="12.75">
      <c r="B32" t="s">
        <v>96</v>
      </c>
      <c r="M32">
        <v>7144.92</v>
      </c>
    </row>
    <row r="33" spans="2:13" ht="12.75">
      <c r="B33" t="s">
        <v>20</v>
      </c>
      <c r="M33">
        <v>668.4</v>
      </c>
    </row>
    <row r="34" spans="2:13" ht="12.75">
      <c r="B34" t="s">
        <v>21</v>
      </c>
      <c r="M34">
        <v>12305.28</v>
      </c>
    </row>
    <row r="35" spans="2:13" ht="12.75">
      <c r="B35" t="s">
        <v>22</v>
      </c>
      <c r="M35">
        <v>2910.96</v>
      </c>
    </row>
    <row r="36" spans="2:13" ht="12.75">
      <c r="B36" t="s">
        <v>23</v>
      </c>
      <c r="M36">
        <v>20905.68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SUM(M43:M59)</f>
        <v>33903.34</v>
      </c>
    </row>
    <row r="41" ht="12.75">
      <c r="B41" t="s">
        <v>31</v>
      </c>
    </row>
    <row r="42" ht="12.75">
      <c r="B42" t="s">
        <v>37</v>
      </c>
    </row>
    <row r="43" spans="2:13" ht="12.75">
      <c r="B43" t="s">
        <v>64</v>
      </c>
      <c r="M43">
        <v>10915.92</v>
      </c>
    </row>
    <row r="44" spans="2:13" ht="12.75">
      <c r="B44" s="12" t="s">
        <v>197</v>
      </c>
      <c r="C44" s="12"/>
      <c r="D44" s="12"/>
      <c r="I44" s="12">
        <v>208.57</v>
      </c>
      <c r="J44" s="12"/>
      <c r="K44" s="12"/>
      <c r="L44" s="12"/>
      <c r="M44" s="12">
        <f>I44+K44</f>
        <v>208.57</v>
      </c>
    </row>
    <row r="45" spans="2:13" ht="12.75">
      <c r="B45" s="12" t="s">
        <v>179</v>
      </c>
      <c r="C45" s="12"/>
      <c r="D45" s="12"/>
      <c r="I45" s="12">
        <v>208.57</v>
      </c>
      <c r="J45" s="12"/>
      <c r="K45" s="12">
        <v>316</v>
      </c>
      <c r="L45" s="12"/>
      <c r="M45" s="12">
        <f>I45+K45</f>
        <v>524.5699999999999</v>
      </c>
    </row>
    <row r="46" spans="2:13" ht="12.75">
      <c r="B46" s="12" t="s">
        <v>27</v>
      </c>
      <c r="C46" s="12"/>
      <c r="D46" s="12"/>
      <c r="I46" s="12">
        <v>412.12</v>
      </c>
      <c r="J46" s="12"/>
      <c r="K46" s="12"/>
      <c r="L46" s="12"/>
      <c r="M46" s="12">
        <f>I46+K46+L46</f>
        <v>412.12</v>
      </c>
    </row>
    <row r="47" spans="2:13" ht="12.75">
      <c r="B47" s="7" t="s">
        <v>181</v>
      </c>
      <c r="C47" s="12"/>
      <c r="D47" s="12"/>
      <c r="I47" s="1">
        <v>233</v>
      </c>
      <c r="J47" s="12"/>
      <c r="K47" s="12"/>
      <c r="L47" s="12"/>
      <c r="M47" s="1">
        <v>233</v>
      </c>
    </row>
    <row r="48" spans="2:13" ht="12.75">
      <c r="B48" s="12" t="s">
        <v>198</v>
      </c>
      <c r="C48" s="12"/>
      <c r="D48" s="12"/>
      <c r="I48" s="12">
        <v>1417.59</v>
      </c>
      <c r="J48" s="12"/>
      <c r="K48" s="12">
        <v>151.36</v>
      </c>
      <c r="L48" s="12"/>
      <c r="M48" s="12">
        <f>I48+K48</f>
        <v>1568.9499999999998</v>
      </c>
    </row>
    <row r="49" spans="2:13" ht="12.75">
      <c r="B49" s="12" t="s">
        <v>28</v>
      </c>
      <c r="C49" s="12"/>
      <c r="D49" s="12"/>
      <c r="I49" s="12">
        <v>625.71</v>
      </c>
      <c r="J49" s="12"/>
      <c r="K49" s="12">
        <v>86.43</v>
      </c>
      <c r="L49" s="12"/>
      <c r="M49" s="12">
        <f>I49+K49</f>
        <v>712.1400000000001</v>
      </c>
    </row>
    <row r="50" spans="2:13" ht="12.75">
      <c r="B50" s="7" t="s">
        <v>199</v>
      </c>
      <c r="C50" s="12"/>
      <c r="D50" s="12"/>
      <c r="I50" s="8">
        <v>2441</v>
      </c>
      <c r="J50" s="12"/>
      <c r="K50" s="12"/>
      <c r="L50" s="12"/>
      <c r="M50" s="8">
        <v>2441</v>
      </c>
    </row>
    <row r="51" spans="2:13" ht="12.75">
      <c r="B51" s="7" t="s">
        <v>200</v>
      </c>
      <c r="C51" s="12"/>
      <c r="D51" s="12"/>
      <c r="I51" s="8">
        <v>7958</v>
      </c>
      <c r="J51" s="12"/>
      <c r="K51" s="12"/>
      <c r="L51" s="12"/>
      <c r="M51" s="8">
        <v>7958</v>
      </c>
    </row>
    <row r="52" spans="2:13" ht="12.75">
      <c r="B52" s="12" t="s">
        <v>159</v>
      </c>
      <c r="C52" s="12"/>
      <c r="D52" s="12"/>
      <c r="I52" s="12">
        <v>1042.85</v>
      </c>
      <c r="J52" s="12"/>
      <c r="K52" s="12"/>
      <c r="L52" s="12"/>
      <c r="M52" s="12">
        <f aca="true" t="shared" si="0" ref="M52:M57">I52+K52</f>
        <v>1042.85</v>
      </c>
    </row>
    <row r="53" spans="2:13" ht="12.75">
      <c r="B53" s="12" t="s">
        <v>58</v>
      </c>
      <c r="C53" s="12"/>
      <c r="D53" s="12"/>
      <c r="I53" s="12">
        <v>417.14</v>
      </c>
      <c r="J53" s="12"/>
      <c r="K53" s="12"/>
      <c r="L53" s="12"/>
      <c r="M53" s="12">
        <f t="shared" si="0"/>
        <v>417.14</v>
      </c>
    </row>
    <row r="54" spans="2:13" ht="12.75">
      <c r="B54" s="12" t="s">
        <v>201</v>
      </c>
      <c r="C54" s="12"/>
      <c r="D54" s="12"/>
      <c r="I54" s="12">
        <v>347.62</v>
      </c>
      <c r="J54" s="12"/>
      <c r="K54" s="12"/>
      <c r="L54" s="12"/>
      <c r="M54" s="12">
        <f t="shared" si="0"/>
        <v>347.62</v>
      </c>
    </row>
    <row r="55" spans="2:13" ht="12.75">
      <c r="B55" s="12" t="s">
        <v>202</v>
      </c>
      <c r="C55" s="12" t="s">
        <v>203</v>
      </c>
      <c r="I55" s="12">
        <v>208.57</v>
      </c>
      <c r="J55" s="12"/>
      <c r="K55" s="12">
        <v>294.08</v>
      </c>
      <c r="L55" s="12"/>
      <c r="M55" s="12">
        <f t="shared" si="0"/>
        <v>502.65</v>
      </c>
    </row>
    <row r="56" spans="2:13" ht="12.75">
      <c r="B56" s="12" t="s">
        <v>204</v>
      </c>
      <c r="C56" s="12"/>
      <c r="I56" s="12">
        <v>417.14</v>
      </c>
      <c r="J56" s="12"/>
      <c r="K56" s="12"/>
      <c r="L56" s="12"/>
      <c r="M56" s="12">
        <f t="shared" si="0"/>
        <v>417.14</v>
      </c>
    </row>
    <row r="57" spans="2:13" ht="12.75">
      <c r="B57" s="12" t="s">
        <v>205</v>
      </c>
      <c r="C57" s="12"/>
      <c r="I57" s="12">
        <v>834.28</v>
      </c>
      <c r="J57" s="12"/>
      <c r="K57" s="12">
        <v>294.08</v>
      </c>
      <c r="L57" s="12"/>
      <c r="M57" s="12">
        <f t="shared" si="0"/>
        <v>1128.36</v>
      </c>
    </row>
    <row r="58" spans="2:13" ht="12.75">
      <c r="B58" s="12" t="s">
        <v>206</v>
      </c>
      <c r="C58" s="12"/>
      <c r="D58" s="12"/>
      <c r="I58" s="12">
        <v>1890.12</v>
      </c>
      <c r="J58" s="12"/>
      <c r="L58" s="12"/>
      <c r="M58" s="12">
        <f>I58+J58</f>
        <v>1890.12</v>
      </c>
    </row>
    <row r="59" spans="2:13" ht="12.75">
      <c r="B59" s="12" t="s">
        <v>207</v>
      </c>
      <c r="C59" s="12"/>
      <c r="D59" s="12"/>
      <c r="I59" s="12">
        <v>1668.56</v>
      </c>
      <c r="J59" s="12">
        <v>1514.63</v>
      </c>
      <c r="L59" s="12"/>
      <c r="M59" s="12">
        <f>I59+J59</f>
        <v>3183.19</v>
      </c>
    </row>
    <row r="60" spans="2:13" ht="12.75">
      <c r="B60" t="s">
        <v>39</v>
      </c>
      <c r="M60" s="2">
        <f>M25-M27</f>
        <v>10879.690000000002</v>
      </c>
    </row>
    <row r="61" spans="2:13" ht="12.75">
      <c r="B61" t="s">
        <v>35</v>
      </c>
      <c r="E61" s="2"/>
      <c r="M61" s="2">
        <v>20723.12</v>
      </c>
    </row>
    <row r="63" spans="2:6" ht="12.75">
      <c r="B63" t="s">
        <v>605</v>
      </c>
      <c r="F63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32">
      <selection activeCell="Q42" sqref="Q42:R42"/>
    </sheetView>
  </sheetViews>
  <sheetFormatPr defaultColWidth="9.00390625" defaultRowHeight="12.75"/>
  <cols>
    <col min="8" max="8" width="10.37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506</v>
      </c>
    </row>
    <row r="5" ht="12.75">
      <c r="D5" s="3" t="s">
        <v>36</v>
      </c>
    </row>
    <row r="6" spans="2:13" ht="12.75">
      <c r="B6" t="s">
        <v>12</v>
      </c>
      <c r="M6" s="2">
        <v>64011.36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18455.33</v>
      </c>
    </row>
    <row r="11" spans="2:13" ht="12.75">
      <c r="B11" t="s">
        <v>4</v>
      </c>
      <c r="M11">
        <v>56589.66</v>
      </c>
    </row>
    <row r="12" spans="2:13" ht="12.75">
      <c r="B12" t="s">
        <v>5</v>
      </c>
      <c r="M12">
        <v>8560.59</v>
      </c>
    </row>
    <row r="13" ht="12.75">
      <c r="B13" t="s">
        <v>6</v>
      </c>
    </row>
    <row r="14" spans="2:13" ht="12.75">
      <c r="B14" t="s">
        <v>7</v>
      </c>
      <c r="M14">
        <v>333023.71</v>
      </c>
    </row>
    <row r="15" spans="2:13" ht="12.75">
      <c r="B15" t="s">
        <v>8</v>
      </c>
      <c r="M15">
        <v>94697.43</v>
      </c>
    </row>
    <row r="16" spans="2:13" ht="12.75">
      <c r="B16" t="s">
        <v>9</v>
      </c>
      <c r="M16">
        <v>157734.7</v>
      </c>
    </row>
    <row r="17" spans="2:13" ht="12.75">
      <c r="B17" s="2" t="s">
        <v>10</v>
      </c>
      <c r="M17" s="2">
        <f>SUM(M10:M16)</f>
        <v>669061.42</v>
      </c>
    </row>
    <row r="18" spans="2:13" ht="12.75">
      <c r="B18" t="s">
        <v>11</v>
      </c>
      <c r="M18">
        <v>622573.57</v>
      </c>
    </row>
    <row r="20" spans="2:13" ht="12.75">
      <c r="B20" t="s">
        <v>13</v>
      </c>
      <c r="M20" s="2">
        <f>M6+M17-M18</f>
        <v>110499.21000000008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157734.7</v>
      </c>
    </row>
    <row r="26" spans="2:13" ht="12.75">
      <c r="B26" s="2" t="s">
        <v>16</v>
      </c>
      <c r="M26" s="2">
        <f>SUM(M28:M39)</f>
        <v>135753.4</v>
      </c>
    </row>
    <row r="27" ht="12.75">
      <c r="B27" t="s">
        <v>40</v>
      </c>
    </row>
    <row r="28" spans="2:13" ht="12.75">
      <c r="B28" t="s">
        <v>17</v>
      </c>
      <c r="M28">
        <v>24641.64</v>
      </c>
    </row>
    <row r="29" spans="2:13" ht="12.75">
      <c r="B29" t="s">
        <v>18</v>
      </c>
      <c r="M29">
        <v>3367.2</v>
      </c>
    </row>
    <row r="30" spans="2:13" ht="12.75">
      <c r="B30" t="s">
        <v>19</v>
      </c>
      <c r="M30">
        <v>23417.28</v>
      </c>
    </row>
    <row r="31" spans="2:13" ht="12.75">
      <c r="B31" t="s">
        <v>96</v>
      </c>
      <c r="M31">
        <v>8264.88</v>
      </c>
    </row>
    <row r="32" spans="2:13" ht="12.75">
      <c r="B32" t="s">
        <v>20</v>
      </c>
      <c r="M32">
        <v>321.3</v>
      </c>
    </row>
    <row r="33" spans="2:13" ht="12.75">
      <c r="B33" t="s">
        <v>21</v>
      </c>
      <c r="M33">
        <v>14234.04</v>
      </c>
    </row>
    <row r="34" spans="2:13" ht="12.75">
      <c r="B34" t="s">
        <v>22</v>
      </c>
      <c r="M34">
        <v>3367.2</v>
      </c>
    </row>
    <row r="35" spans="2:13" ht="12.75">
      <c r="B35" t="s">
        <v>23</v>
      </c>
      <c r="M35">
        <v>24182.52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SUM(M42:M53)</f>
        <v>33957.34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12626.94</v>
      </c>
    </row>
    <row r="43" spans="2:13" ht="12.75">
      <c r="B43" t="s">
        <v>507</v>
      </c>
      <c r="I43">
        <v>625.71</v>
      </c>
      <c r="M43">
        <f>I43+K43+L43</f>
        <v>625.71</v>
      </c>
    </row>
    <row r="44" spans="2:13" ht="12.75">
      <c r="B44" t="s">
        <v>125</v>
      </c>
      <c r="I44">
        <v>3780.24</v>
      </c>
      <c r="K44">
        <v>1147.5</v>
      </c>
      <c r="M44">
        <f>I44+K44+L44</f>
        <v>4927.74</v>
      </c>
    </row>
    <row r="45" spans="2:13" ht="12.75">
      <c r="B45" s="7" t="s">
        <v>75</v>
      </c>
      <c r="I45" s="1">
        <v>503</v>
      </c>
      <c r="M45">
        <f>I45+K45</f>
        <v>503</v>
      </c>
    </row>
    <row r="46" spans="2:13" ht="12.75">
      <c r="B46" s="12" t="s">
        <v>508</v>
      </c>
      <c r="I46" s="12"/>
      <c r="M46">
        <v>1020.31</v>
      </c>
    </row>
    <row r="47" spans="2:13" ht="12.75">
      <c r="B47" s="12" t="s">
        <v>112</v>
      </c>
      <c r="I47" s="12">
        <v>1417.59</v>
      </c>
      <c r="K47">
        <v>178.55</v>
      </c>
      <c r="M47">
        <f aca="true" t="shared" si="0" ref="M47:M53">I47+K47</f>
        <v>1596.1399999999999</v>
      </c>
    </row>
    <row r="48" spans="2:13" ht="12.75">
      <c r="B48" s="12" t="s">
        <v>28</v>
      </c>
      <c r="I48" s="12">
        <v>347.62</v>
      </c>
      <c r="K48">
        <v>43.21</v>
      </c>
      <c r="M48">
        <f t="shared" si="0"/>
        <v>390.83</v>
      </c>
    </row>
    <row r="49" spans="2:13" ht="12.75">
      <c r="B49" s="7" t="s">
        <v>70</v>
      </c>
      <c r="I49" s="8">
        <v>5962.67</v>
      </c>
      <c r="M49">
        <f t="shared" si="0"/>
        <v>5962.67</v>
      </c>
    </row>
    <row r="50" spans="2:13" ht="12.75">
      <c r="B50" t="s">
        <v>509</v>
      </c>
      <c r="I50">
        <v>2835.18</v>
      </c>
      <c r="K50">
        <v>163.32</v>
      </c>
      <c r="M50">
        <f t="shared" si="0"/>
        <v>2998.5</v>
      </c>
    </row>
    <row r="51" spans="2:13" ht="12.75">
      <c r="B51" t="s">
        <v>510</v>
      </c>
      <c r="I51">
        <v>472.53</v>
      </c>
      <c r="K51">
        <v>166.32</v>
      </c>
      <c r="M51">
        <f t="shared" si="0"/>
        <v>638.8499999999999</v>
      </c>
    </row>
    <row r="52" spans="2:13" ht="12.75">
      <c r="B52" t="s">
        <v>184</v>
      </c>
      <c r="I52">
        <v>1417.59</v>
      </c>
      <c r="K52">
        <v>228</v>
      </c>
      <c r="M52">
        <f t="shared" si="0"/>
        <v>1645.59</v>
      </c>
    </row>
    <row r="53" spans="2:13" ht="12.75">
      <c r="B53" t="s">
        <v>126</v>
      </c>
      <c r="I53">
        <v>945.06</v>
      </c>
      <c r="K53">
        <v>76</v>
      </c>
      <c r="M53">
        <f t="shared" si="0"/>
        <v>1021.06</v>
      </c>
    </row>
    <row r="54" spans="2:13" ht="12.75">
      <c r="B54" s="12" t="s">
        <v>39</v>
      </c>
      <c r="C54" s="12"/>
      <c r="D54" s="12"/>
      <c r="M54" s="2">
        <f>M24-M26</f>
        <v>21981.300000000017</v>
      </c>
    </row>
    <row r="55" spans="2:13" ht="12.75">
      <c r="B55" t="s">
        <v>35</v>
      </c>
      <c r="E55" s="2"/>
      <c r="M55" s="2">
        <v>43852.99</v>
      </c>
    </row>
    <row r="57" ht="12.75">
      <c r="B57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5:R67"/>
  <sheetViews>
    <sheetView workbookViewId="0" topLeftCell="A42">
      <selection activeCell="O63" sqref="O63"/>
    </sheetView>
  </sheetViews>
  <sheetFormatPr defaultColWidth="9.00390625" defaultRowHeight="12.75"/>
  <cols>
    <col min="8" max="8" width="10.375" style="0" customWidth="1"/>
    <col min="9" max="12" width="9.125" style="0" hidden="1" customWidth="1"/>
  </cols>
  <sheetData>
    <row r="5" ht="12.75">
      <c r="D5" s="3" t="s">
        <v>0</v>
      </c>
    </row>
    <row r="6" ht="12.75">
      <c r="D6" s="3" t="s">
        <v>1</v>
      </c>
    </row>
    <row r="7" ht="12.75">
      <c r="D7" s="3" t="s">
        <v>185</v>
      </c>
    </row>
    <row r="8" ht="12.75">
      <c r="D8" s="3" t="s">
        <v>36</v>
      </c>
    </row>
    <row r="9" spans="2:13" ht="12.75">
      <c r="B9" t="s">
        <v>12</v>
      </c>
      <c r="M9" s="2">
        <v>143648.84</v>
      </c>
    </row>
    <row r="11" spans="2:3" ht="12.75">
      <c r="B11" s="2" t="s">
        <v>2</v>
      </c>
      <c r="C11" s="2"/>
    </row>
    <row r="13" spans="2:13" ht="12.75">
      <c r="B13" t="s">
        <v>3</v>
      </c>
      <c r="M13">
        <v>35281.92</v>
      </c>
    </row>
    <row r="14" spans="2:13" ht="12.75">
      <c r="B14" t="s">
        <v>4</v>
      </c>
      <c r="M14">
        <v>97347.83</v>
      </c>
    </row>
    <row r="15" spans="2:13" ht="12.75">
      <c r="B15" t="s">
        <v>5</v>
      </c>
      <c r="M15">
        <v>23827.57</v>
      </c>
    </row>
    <row r="16" spans="2:13" ht="12.75">
      <c r="B16" t="s">
        <v>6</v>
      </c>
      <c r="M16">
        <v>2705.26</v>
      </c>
    </row>
    <row r="17" spans="2:13" ht="12.75">
      <c r="B17" t="s">
        <v>50</v>
      </c>
      <c r="M17">
        <v>76667.3</v>
      </c>
    </row>
    <row r="18" spans="2:13" ht="12.75">
      <c r="B18" t="s">
        <v>7</v>
      </c>
      <c r="M18">
        <v>709688.06</v>
      </c>
    </row>
    <row r="19" spans="2:13" ht="12.75">
      <c r="B19" t="s">
        <v>8</v>
      </c>
      <c r="M19">
        <v>129543.11</v>
      </c>
    </row>
    <row r="20" spans="2:13" ht="12.75">
      <c r="B20" t="s">
        <v>9</v>
      </c>
      <c r="M20">
        <v>318952.9</v>
      </c>
    </row>
    <row r="21" spans="2:13" ht="12.75">
      <c r="B21" s="2" t="s">
        <v>10</v>
      </c>
      <c r="M21" s="2">
        <f>SUM(M13:M20)</f>
        <v>1394013.9500000002</v>
      </c>
    </row>
    <row r="22" spans="2:13" ht="12.75">
      <c r="B22" t="s">
        <v>11</v>
      </c>
      <c r="M22">
        <v>1411211.81</v>
      </c>
    </row>
    <row r="24" spans="2:13" ht="12.75">
      <c r="B24" t="s">
        <v>13</v>
      </c>
      <c r="M24" s="2">
        <f>M9+M21-M22</f>
        <v>126450.98000000021</v>
      </c>
    </row>
    <row r="26" spans="2:4" ht="12.75">
      <c r="B26" s="2" t="s">
        <v>14</v>
      </c>
      <c r="C26" s="2"/>
      <c r="D26" s="2"/>
    </row>
    <row r="28" spans="2:13" ht="12.75">
      <c r="B28" s="2" t="s">
        <v>15</v>
      </c>
      <c r="M28" s="2">
        <f>M20</f>
        <v>318952.9</v>
      </c>
    </row>
    <row r="30" spans="2:13" ht="12.75">
      <c r="B30" s="2" t="s">
        <v>16</v>
      </c>
      <c r="M30" s="2">
        <f>SUM(M32:M43)</f>
        <v>372194.55000000005</v>
      </c>
    </row>
    <row r="31" ht="12.75">
      <c r="B31" t="s">
        <v>40</v>
      </c>
    </row>
    <row r="32" spans="2:13" ht="12.75">
      <c r="B32" t="s">
        <v>17</v>
      </c>
      <c r="M32">
        <v>52511.76</v>
      </c>
    </row>
    <row r="33" spans="2:13" ht="12.75">
      <c r="B33" t="s">
        <v>18</v>
      </c>
      <c r="M33">
        <v>7175.52</v>
      </c>
    </row>
    <row r="34" spans="2:13" ht="12.75">
      <c r="B34" t="s">
        <v>19</v>
      </c>
      <c r="M34">
        <v>49902.48</v>
      </c>
    </row>
    <row r="35" spans="2:13" ht="12.75">
      <c r="B35" t="s">
        <v>96</v>
      </c>
      <c r="M35">
        <v>17612.64</v>
      </c>
    </row>
    <row r="36" spans="2:13" ht="12.75">
      <c r="B36" t="s">
        <v>20</v>
      </c>
      <c r="M36">
        <v>675.6</v>
      </c>
    </row>
    <row r="37" spans="2:13" ht="12.75">
      <c r="B37" t="s">
        <v>21</v>
      </c>
      <c r="M37">
        <v>30332.88</v>
      </c>
    </row>
    <row r="38" spans="2:13" ht="12.75">
      <c r="B38" t="s">
        <v>22</v>
      </c>
      <c r="M38">
        <v>7175.52</v>
      </c>
    </row>
    <row r="39" spans="2:13" ht="12.75">
      <c r="B39" t="s">
        <v>23</v>
      </c>
      <c r="M39">
        <v>51533.28</v>
      </c>
    </row>
    <row r="40" ht="12.75">
      <c r="B40" t="s">
        <v>24</v>
      </c>
    </row>
    <row r="41" ht="12.75">
      <c r="B41" t="s">
        <v>25</v>
      </c>
    </row>
    <row r="42" ht="12.75">
      <c r="B42" t="s">
        <v>32</v>
      </c>
    </row>
    <row r="43" spans="2:13" ht="12.75">
      <c r="B43" t="s">
        <v>33</v>
      </c>
      <c r="M43" s="2">
        <f>SUM(M47:M63)</f>
        <v>155274.87000000002</v>
      </c>
    </row>
    <row r="44" ht="12.75">
      <c r="B44" t="s">
        <v>31</v>
      </c>
    </row>
    <row r="45" ht="12.75">
      <c r="B45" t="s">
        <v>37</v>
      </c>
    </row>
    <row r="46" spans="2:13" ht="12.75">
      <c r="B46" t="s">
        <v>196</v>
      </c>
      <c r="M46">
        <v>10617.35</v>
      </c>
    </row>
    <row r="47" spans="2:18" ht="12.75">
      <c r="B47" t="s">
        <v>195</v>
      </c>
      <c r="M47">
        <v>43199.05</v>
      </c>
      <c r="R47">
        <v>53816.4</v>
      </c>
    </row>
    <row r="48" spans="2:13" ht="12.75">
      <c r="B48" t="s">
        <v>186</v>
      </c>
      <c r="I48">
        <v>834.28</v>
      </c>
      <c r="M48">
        <f>I48+K48+L48</f>
        <v>834.28</v>
      </c>
    </row>
    <row r="49" spans="2:13" ht="15.75">
      <c r="B49" s="16" t="s">
        <v>187</v>
      </c>
      <c r="C49" s="18"/>
      <c r="D49" s="18"/>
      <c r="I49" s="8">
        <v>20017</v>
      </c>
      <c r="J49" s="12"/>
      <c r="K49" s="12"/>
      <c r="L49" s="12"/>
      <c r="M49" s="8">
        <v>20017</v>
      </c>
    </row>
    <row r="50" spans="2:13" ht="15.75">
      <c r="B50" s="16" t="s">
        <v>75</v>
      </c>
      <c r="C50" s="18"/>
      <c r="D50" s="18"/>
      <c r="I50" s="1">
        <v>2758</v>
      </c>
      <c r="J50" s="12"/>
      <c r="K50" s="12"/>
      <c r="L50" s="12"/>
      <c r="M50" s="1">
        <v>2758</v>
      </c>
    </row>
    <row r="51" spans="2:13" ht="15.75">
      <c r="B51" s="16" t="s">
        <v>161</v>
      </c>
      <c r="C51" s="18"/>
      <c r="D51" s="18"/>
      <c r="I51" s="8">
        <v>13609</v>
      </c>
      <c r="J51" s="12"/>
      <c r="K51" s="12"/>
      <c r="L51" s="12"/>
      <c r="M51" s="8">
        <v>13609</v>
      </c>
    </row>
    <row r="52" spans="2:13" ht="15.75">
      <c r="B52" s="16" t="s">
        <v>188</v>
      </c>
      <c r="C52" s="18"/>
      <c r="D52" s="18"/>
      <c r="I52" s="8">
        <v>34697</v>
      </c>
      <c r="J52" s="12"/>
      <c r="K52" s="12"/>
      <c r="L52" s="12"/>
      <c r="M52" s="8">
        <v>34697</v>
      </c>
    </row>
    <row r="53" spans="2:13" ht="12.75">
      <c r="B53" s="12" t="s">
        <v>189</v>
      </c>
      <c r="C53" s="12"/>
      <c r="D53" s="12"/>
      <c r="I53" s="12">
        <v>5155.43</v>
      </c>
      <c r="J53" s="12"/>
      <c r="K53" s="12">
        <v>383</v>
      </c>
      <c r="L53" s="12"/>
      <c r="M53" s="12">
        <f>I53+K53</f>
        <v>5538.43</v>
      </c>
    </row>
    <row r="54" spans="2:13" ht="12.75">
      <c r="B54" s="12" t="s">
        <v>145</v>
      </c>
      <c r="C54" s="12"/>
      <c r="D54" s="12"/>
      <c r="I54" s="12">
        <v>1914.12</v>
      </c>
      <c r="J54" s="12"/>
      <c r="K54" s="12">
        <v>350</v>
      </c>
      <c r="L54" s="12"/>
      <c r="M54" s="12">
        <f>I54+K54</f>
        <v>2264.12</v>
      </c>
    </row>
    <row r="55" spans="2:13" ht="12.75">
      <c r="B55" s="12" t="s">
        <v>190</v>
      </c>
      <c r="C55" s="12"/>
      <c r="D55" s="12"/>
      <c r="I55" s="12">
        <v>417.14</v>
      </c>
      <c r="J55" s="12"/>
      <c r="K55" s="12"/>
      <c r="L55" s="12"/>
      <c r="M55" s="12">
        <f>I55+K55</f>
        <v>417.14</v>
      </c>
    </row>
    <row r="56" spans="2:13" ht="12.75">
      <c r="B56" s="12" t="s">
        <v>191</v>
      </c>
      <c r="C56" s="12"/>
      <c r="D56" s="12"/>
      <c r="I56" s="12">
        <v>2835.18</v>
      </c>
      <c r="J56" s="12"/>
      <c r="K56" s="12">
        <v>471.55</v>
      </c>
      <c r="L56" s="12"/>
      <c r="M56" s="12">
        <f>I56+K56</f>
        <v>3306.73</v>
      </c>
    </row>
    <row r="57" spans="2:13" ht="12.75">
      <c r="B57" s="12" t="s">
        <v>117</v>
      </c>
      <c r="C57" s="12"/>
      <c r="D57" s="12"/>
      <c r="I57" s="12">
        <v>417.14</v>
      </c>
      <c r="J57" s="12"/>
      <c r="K57" s="12"/>
      <c r="L57" s="12"/>
      <c r="M57" s="12">
        <f>I57+K57</f>
        <v>417.14</v>
      </c>
    </row>
    <row r="58" spans="2:13" ht="12.75">
      <c r="B58" s="7" t="s">
        <v>192</v>
      </c>
      <c r="C58" s="12"/>
      <c r="D58" s="12"/>
      <c r="I58" s="12"/>
      <c r="J58" s="12"/>
      <c r="K58" s="12"/>
      <c r="L58" s="12"/>
      <c r="M58" s="8">
        <v>7822</v>
      </c>
    </row>
    <row r="59" spans="2:13" ht="12.75">
      <c r="B59" s="7" t="s">
        <v>193</v>
      </c>
      <c r="C59" s="12"/>
      <c r="D59" s="12"/>
      <c r="I59" s="12"/>
      <c r="J59" s="12"/>
      <c r="K59" s="12"/>
      <c r="L59" s="12"/>
      <c r="M59" s="8">
        <v>15468</v>
      </c>
    </row>
    <row r="60" spans="2:13" ht="12.75">
      <c r="B60" s="12" t="s">
        <v>194</v>
      </c>
      <c r="C60" s="12"/>
      <c r="I60" s="12">
        <v>945.06</v>
      </c>
      <c r="J60" s="12"/>
      <c r="K60" s="12">
        <v>205.24</v>
      </c>
      <c r="L60" s="12"/>
      <c r="M60" s="12">
        <f>I60+K60</f>
        <v>1150.3</v>
      </c>
    </row>
    <row r="61" spans="2:13" ht="12.75">
      <c r="B61" s="12" t="s">
        <v>146</v>
      </c>
      <c r="C61" s="12"/>
      <c r="I61" s="12">
        <v>1417.59</v>
      </c>
      <c r="J61" s="12"/>
      <c r="K61" s="12">
        <v>263.85</v>
      </c>
      <c r="L61" s="12"/>
      <c r="M61" s="12">
        <f>I61+K61</f>
        <v>1681.44</v>
      </c>
    </row>
    <row r="62" spans="2:13" ht="12.75">
      <c r="B62" s="12" t="s">
        <v>169</v>
      </c>
      <c r="C62" s="12"/>
      <c r="D62" s="12"/>
      <c r="I62" s="12">
        <v>1181.32</v>
      </c>
      <c r="J62" s="12"/>
      <c r="K62" s="12"/>
      <c r="L62" s="12"/>
      <c r="M62" s="12">
        <f>I62+J62</f>
        <v>1181.32</v>
      </c>
    </row>
    <row r="63" spans="2:13" ht="12.75">
      <c r="B63" s="12" t="s">
        <v>110</v>
      </c>
      <c r="C63" s="12"/>
      <c r="D63" s="12"/>
      <c r="I63" s="12"/>
      <c r="J63" s="12">
        <v>630.04</v>
      </c>
      <c r="K63" s="12">
        <v>283.88</v>
      </c>
      <c r="L63" s="12"/>
      <c r="M63" s="12">
        <f>J63+K63</f>
        <v>913.92</v>
      </c>
    </row>
    <row r="64" spans="2:13" ht="12.75">
      <c r="B64" t="s">
        <v>39</v>
      </c>
      <c r="M64" s="2">
        <f>M28-M30</f>
        <v>-53241.65000000002</v>
      </c>
    </row>
    <row r="65" spans="2:13" ht="12.75">
      <c r="B65" t="s">
        <v>35</v>
      </c>
      <c r="E65" s="2"/>
      <c r="M65" s="2">
        <v>-5449.6</v>
      </c>
    </row>
    <row r="67" ht="12.75">
      <c r="B67" t="s">
        <v>552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R57"/>
  <sheetViews>
    <sheetView workbookViewId="0" topLeftCell="A38">
      <selection activeCell="E66" sqref="E66"/>
    </sheetView>
  </sheetViews>
  <sheetFormatPr defaultColWidth="9.00390625" defaultRowHeight="12.75"/>
  <cols>
    <col min="8" max="8" width="10.00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178</v>
      </c>
    </row>
    <row r="5" ht="12.75">
      <c r="D5" s="3" t="s">
        <v>36</v>
      </c>
    </row>
    <row r="6" spans="2:13" ht="12.75">
      <c r="B6" t="s">
        <v>12</v>
      </c>
      <c r="M6" s="2">
        <v>104823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14744.9</v>
      </c>
    </row>
    <row r="11" spans="2:13" ht="12.75">
      <c r="B11" t="s">
        <v>4</v>
      </c>
      <c r="M11">
        <v>44798.23</v>
      </c>
    </row>
    <row r="12" spans="2:13" ht="12.75">
      <c r="B12" t="s">
        <v>5</v>
      </c>
      <c r="M12">
        <v>5854.52</v>
      </c>
    </row>
    <row r="13" ht="12.75">
      <c r="B13" t="s">
        <v>6</v>
      </c>
    </row>
    <row r="14" spans="2:13" ht="12.75">
      <c r="B14" t="s">
        <v>7</v>
      </c>
      <c r="M14">
        <v>310698.34</v>
      </c>
    </row>
    <row r="15" spans="2:13" ht="12.75">
      <c r="B15" t="s">
        <v>8</v>
      </c>
      <c r="M15">
        <v>77431.41</v>
      </c>
    </row>
    <row r="16" spans="2:13" ht="12.75">
      <c r="B16" t="s">
        <v>9</v>
      </c>
      <c r="M16">
        <v>139407.53</v>
      </c>
    </row>
    <row r="17" spans="2:13" ht="12.75">
      <c r="B17" t="s">
        <v>547</v>
      </c>
      <c r="M17">
        <v>5839.38</v>
      </c>
    </row>
    <row r="18" spans="2:13" ht="12.75">
      <c r="B18" s="2" t="s">
        <v>10</v>
      </c>
      <c r="M18" s="2">
        <f>SUM(M10:M17)</f>
        <v>598774.31</v>
      </c>
    </row>
    <row r="19" spans="2:18" ht="12.75">
      <c r="B19" t="s">
        <v>11</v>
      </c>
      <c r="M19">
        <v>568974</v>
      </c>
      <c r="Q19">
        <f>M17+M19</f>
        <v>574813.38</v>
      </c>
      <c r="R19">
        <v>568974</v>
      </c>
    </row>
    <row r="21" spans="2:13" ht="12.75">
      <c r="B21" t="s">
        <v>13</v>
      </c>
      <c r="M21" s="2">
        <f>M6+M18-M19</f>
        <v>134623.31000000006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139407.53</v>
      </c>
    </row>
    <row r="27" spans="2:13" ht="12.75">
      <c r="B27" s="2" t="s">
        <v>16</v>
      </c>
      <c r="M27" s="2">
        <f>SUM(M29:M40)</f>
        <v>122547.9</v>
      </c>
    </row>
    <row r="28" ht="12.75">
      <c r="B28" t="s">
        <v>40</v>
      </c>
    </row>
    <row r="29" spans="2:13" ht="12.75">
      <c r="B29" t="s">
        <v>17</v>
      </c>
      <c r="M29">
        <v>23068.08</v>
      </c>
    </row>
    <row r="30" spans="2:13" ht="12.75">
      <c r="B30" t="s">
        <v>18</v>
      </c>
      <c r="M30">
        <v>3152.16</v>
      </c>
    </row>
    <row r="31" spans="2:13" ht="12.75">
      <c r="B31" t="s">
        <v>19</v>
      </c>
      <c r="M31">
        <v>21821.84</v>
      </c>
    </row>
    <row r="32" spans="2:13" ht="12.75">
      <c r="B32" t="s">
        <v>96</v>
      </c>
      <c r="M32">
        <v>7737.12</v>
      </c>
    </row>
    <row r="33" spans="2:13" ht="12.75">
      <c r="B33" t="s">
        <v>20</v>
      </c>
      <c r="M33">
        <v>792</v>
      </c>
    </row>
    <row r="34" spans="2:13" ht="12.75">
      <c r="B34" t="s">
        <v>21</v>
      </c>
      <c r="M34">
        <v>13325.04</v>
      </c>
    </row>
    <row r="35" spans="2:13" ht="12.75">
      <c r="B35" t="s">
        <v>22</v>
      </c>
      <c r="M35">
        <v>3152.16</v>
      </c>
    </row>
    <row r="36" ht="12.75">
      <c r="B36" t="s">
        <v>23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SUM(M43:M53)</f>
        <v>49499.49999999999</v>
      </c>
    </row>
    <row r="41" ht="12.75">
      <c r="B41" t="s">
        <v>31</v>
      </c>
    </row>
    <row r="42" ht="12.75">
      <c r="B42" t="s">
        <v>37</v>
      </c>
    </row>
    <row r="43" spans="2:18" ht="12.75">
      <c r="B43" t="s">
        <v>64</v>
      </c>
      <c r="M43">
        <v>11820.6</v>
      </c>
      <c r="Q43">
        <v>23641.2</v>
      </c>
      <c r="R43">
        <f>Q43/2</f>
        <v>11820.6</v>
      </c>
    </row>
    <row r="44" spans="2:13" ht="12.75">
      <c r="B44" t="s">
        <v>117</v>
      </c>
      <c r="I44">
        <v>208.57</v>
      </c>
      <c r="K44">
        <v>35.01</v>
      </c>
      <c r="M44">
        <f>I44+K44</f>
        <v>243.57999999999998</v>
      </c>
    </row>
    <row r="45" spans="2:13" ht="12.75">
      <c r="B45" t="s">
        <v>179</v>
      </c>
      <c r="I45">
        <v>173.8</v>
      </c>
      <c r="K45">
        <v>395</v>
      </c>
      <c r="M45">
        <f>I45+K45</f>
        <v>568.8</v>
      </c>
    </row>
    <row r="46" spans="2:13" ht="12.75">
      <c r="B46" t="s">
        <v>180</v>
      </c>
      <c r="I46">
        <v>625.71</v>
      </c>
      <c r="K46">
        <v>474</v>
      </c>
      <c r="M46">
        <f>I46+K46</f>
        <v>1099.71</v>
      </c>
    </row>
    <row r="47" spans="2:13" ht="12.75">
      <c r="B47" t="s">
        <v>27</v>
      </c>
      <c r="I47">
        <v>412.12</v>
      </c>
      <c r="M47">
        <f>I47+K47+L47</f>
        <v>412.12</v>
      </c>
    </row>
    <row r="48" spans="2:13" ht="12.75">
      <c r="B48" s="7" t="s">
        <v>181</v>
      </c>
      <c r="C48" s="12"/>
      <c r="D48" s="12"/>
      <c r="I48" s="1">
        <v>990</v>
      </c>
      <c r="J48" s="12"/>
      <c r="K48" s="12"/>
      <c r="L48" s="12"/>
      <c r="M48" s="12">
        <v>990</v>
      </c>
    </row>
    <row r="49" spans="2:13" ht="12.75">
      <c r="B49" t="s">
        <v>182</v>
      </c>
      <c r="I49">
        <v>3780.24</v>
      </c>
      <c r="K49">
        <v>614.87</v>
      </c>
      <c r="M49">
        <f>I49+K49</f>
        <v>4395.11</v>
      </c>
    </row>
    <row r="50" spans="2:13" ht="12.75">
      <c r="B50" t="s">
        <v>99</v>
      </c>
      <c r="I50">
        <v>834.28</v>
      </c>
      <c r="M50">
        <f>I50+K50</f>
        <v>834.28</v>
      </c>
    </row>
    <row r="51" spans="2:13" ht="12.75">
      <c r="B51" t="s">
        <v>159</v>
      </c>
      <c r="I51">
        <v>1042.85</v>
      </c>
      <c r="M51">
        <f>I51+K51</f>
        <v>1042.85</v>
      </c>
    </row>
    <row r="52" spans="2:13" ht="12.75">
      <c r="B52" s="7" t="s">
        <v>183</v>
      </c>
      <c r="C52" s="12"/>
      <c r="D52" s="12"/>
      <c r="I52" s="12"/>
      <c r="J52" s="12"/>
      <c r="K52" s="12"/>
      <c r="L52" s="12"/>
      <c r="M52" s="8">
        <v>25887</v>
      </c>
    </row>
    <row r="53" spans="2:13" ht="12.75">
      <c r="B53" t="s">
        <v>184</v>
      </c>
      <c r="I53">
        <v>1417.59</v>
      </c>
      <c r="J53">
        <v>787.86</v>
      </c>
      <c r="M53">
        <f>I53+J53</f>
        <v>2205.45</v>
      </c>
    </row>
    <row r="54" spans="2:13" ht="12.75">
      <c r="B54" t="s">
        <v>39</v>
      </c>
      <c r="M54" s="2">
        <f>M25-M27</f>
        <v>16859.630000000005</v>
      </c>
    </row>
    <row r="55" spans="2:13" ht="12.75">
      <c r="B55" t="s">
        <v>35</v>
      </c>
      <c r="E55" s="2"/>
      <c r="M55" s="2">
        <v>29884.89</v>
      </c>
    </row>
    <row r="57" ht="12.75">
      <c r="B57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R66"/>
  <sheetViews>
    <sheetView workbookViewId="0" topLeftCell="A1">
      <selection activeCell="M76" sqref="M75:M76"/>
    </sheetView>
  </sheetViews>
  <sheetFormatPr defaultColWidth="9.00390625" defaultRowHeight="12.75"/>
  <cols>
    <col min="8" max="8" width="10.75390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731</v>
      </c>
    </row>
    <row r="5" ht="12.75">
      <c r="D5" s="3" t="s">
        <v>36</v>
      </c>
    </row>
    <row r="6" spans="2:13" ht="12.75">
      <c r="B6" t="s">
        <v>12</v>
      </c>
      <c r="M6" s="2">
        <v>287348.04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72865.29</v>
      </c>
    </row>
    <row r="11" spans="2:13" ht="12.75">
      <c r="B11" t="s">
        <v>4</v>
      </c>
      <c r="M11">
        <v>208788.88</v>
      </c>
    </row>
    <row r="12" spans="2:13" ht="12.75">
      <c r="B12" t="s">
        <v>5</v>
      </c>
      <c r="M12">
        <v>48785.7</v>
      </c>
    </row>
    <row r="13" spans="2:13" ht="12.75">
      <c r="B13" t="s">
        <v>6</v>
      </c>
      <c r="M13">
        <v>2392</v>
      </c>
    </row>
    <row r="14" spans="2:13" ht="12.75">
      <c r="B14" t="s">
        <v>7</v>
      </c>
      <c r="M14">
        <v>1160497.83</v>
      </c>
    </row>
    <row r="15" spans="2:13" ht="12.75">
      <c r="B15" t="s">
        <v>8</v>
      </c>
      <c r="M15">
        <v>296727.81</v>
      </c>
    </row>
    <row r="16" spans="2:13" ht="12.75">
      <c r="B16" t="s">
        <v>9</v>
      </c>
      <c r="M16">
        <v>540493.01</v>
      </c>
    </row>
    <row r="17" spans="2:13" ht="12.75">
      <c r="B17" s="2" t="s">
        <v>10</v>
      </c>
      <c r="M17" s="2">
        <v>2331086.99</v>
      </c>
    </row>
    <row r="18" ht="12.75">
      <c r="B18" t="s">
        <v>11</v>
      </c>
    </row>
    <row r="20" spans="2:13" ht="12.75">
      <c r="B20" t="s">
        <v>13</v>
      </c>
      <c r="M20" s="2">
        <f>M6+M17-M18</f>
        <v>2618435.0300000003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540493.01</v>
      </c>
    </row>
    <row r="26" spans="2:13" ht="12.75">
      <c r="B26" s="2" t="s">
        <v>16</v>
      </c>
      <c r="M26" s="2">
        <f>SUM(M28:M39)</f>
        <v>543421.81</v>
      </c>
    </row>
    <row r="27" ht="12.75">
      <c r="B27" t="s">
        <v>40</v>
      </c>
    </row>
    <row r="28" spans="2:13" ht="12.75">
      <c r="B28" t="s">
        <v>17</v>
      </c>
      <c r="M28">
        <v>85840.08</v>
      </c>
    </row>
    <row r="29" spans="2:13" ht="12.75">
      <c r="B29" t="s">
        <v>18</v>
      </c>
      <c r="M29">
        <v>11734.68</v>
      </c>
    </row>
    <row r="30" spans="2:13" ht="12.75">
      <c r="B30" t="s">
        <v>19</v>
      </c>
      <c r="M30">
        <v>81609.6</v>
      </c>
    </row>
    <row r="31" spans="2:13" ht="12.75">
      <c r="B31" t="s">
        <v>96</v>
      </c>
      <c r="M31">
        <v>28803.36</v>
      </c>
    </row>
    <row r="32" spans="2:13" ht="12.75">
      <c r="B32" t="s">
        <v>20</v>
      </c>
      <c r="M32">
        <v>1719.75</v>
      </c>
    </row>
    <row r="33" spans="2:13" ht="12.75">
      <c r="B33" t="s">
        <v>21</v>
      </c>
      <c r="M33">
        <v>49605.84</v>
      </c>
    </row>
    <row r="34" spans="2:13" ht="12.75">
      <c r="B34" t="s">
        <v>22</v>
      </c>
      <c r="M34">
        <v>11734.68</v>
      </c>
    </row>
    <row r="35" spans="2:13" ht="12.75">
      <c r="B35" t="s">
        <v>23</v>
      </c>
      <c r="M35">
        <v>84276.6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SUM(M42:M62)</f>
        <v>188097.22</v>
      </c>
    </row>
    <row r="40" ht="12.75">
      <c r="B40" t="s">
        <v>31</v>
      </c>
    </row>
    <row r="41" ht="12.75">
      <c r="B41" t="s">
        <v>37</v>
      </c>
    </row>
    <row r="42" spans="2:18" ht="12.75">
      <c r="B42" t="s">
        <v>64</v>
      </c>
      <c r="M42">
        <v>44005.2</v>
      </c>
      <c r="Q42">
        <v>88010.4</v>
      </c>
      <c r="R42">
        <f>Q42/2</f>
        <v>44005.2</v>
      </c>
    </row>
    <row r="43" spans="2:13" ht="12.75">
      <c r="B43" s="12" t="s">
        <v>117</v>
      </c>
      <c r="C43" s="12"/>
      <c r="D43" s="12"/>
      <c r="I43" s="12">
        <v>208.57</v>
      </c>
      <c r="J43" s="12"/>
      <c r="K43" s="12">
        <v>35.01</v>
      </c>
      <c r="L43" s="12"/>
      <c r="M43" s="12">
        <f>I43+K43</f>
        <v>243.57999999999998</v>
      </c>
    </row>
    <row r="44" spans="2:13" ht="12.75">
      <c r="B44" s="15" t="s">
        <v>167</v>
      </c>
      <c r="C44" s="15"/>
      <c r="D44" s="15"/>
      <c r="I44" s="15">
        <v>21345</v>
      </c>
      <c r="J44" s="15"/>
      <c r="K44" s="15"/>
      <c r="L44" s="15"/>
      <c r="M44" s="15">
        <v>21345</v>
      </c>
    </row>
    <row r="45" spans="2:13" ht="12.75">
      <c r="B45" s="12" t="s">
        <v>117</v>
      </c>
      <c r="C45" s="12"/>
      <c r="D45" s="12"/>
      <c r="I45" s="12">
        <v>417.14</v>
      </c>
      <c r="J45" s="12"/>
      <c r="K45" s="12"/>
      <c r="L45" s="12"/>
      <c r="M45" s="12">
        <f>I45+K45</f>
        <v>417.14</v>
      </c>
    </row>
    <row r="46" spans="2:13" ht="12.75">
      <c r="B46" s="12" t="s">
        <v>168</v>
      </c>
      <c r="C46" s="12"/>
      <c r="D46" s="12"/>
      <c r="I46" s="12">
        <v>1890.12</v>
      </c>
      <c r="J46" s="12"/>
      <c r="K46" s="12">
        <v>121.91</v>
      </c>
      <c r="L46" s="12"/>
      <c r="M46" s="12">
        <f>I46+K46+L46</f>
        <v>2012.03</v>
      </c>
    </row>
    <row r="47" spans="2:13" ht="12.75">
      <c r="B47" s="12" t="s">
        <v>27</v>
      </c>
      <c r="C47" s="12"/>
      <c r="D47" s="12"/>
      <c r="I47" s="12">
        <v>621.18</v>
      </c>
      <c r="J47" s="12"/>
      <c r="K47" s="12"/>
      <c r="L47" s="12"/>
      <c r="M47" s="12">
        <f>I47+K47+L47</f>
        <v>621.18</v>
      </c>
    </row>
    <row r="48" spans="2:13" ht="12.75">
      <c r="B48" s="12" t="s">
        <v>169</v>
      </c>
      <c r="C48" s="12"/>
      <c r="D48" s="12"/>
      <c r="I48" s="12">
        <v>625.71</v>
      </c>
      <c r="J48" s="12"/>
      <c r="K48" s="12">
        <v>66.72</v>
      </c>
      <c r="L48" s="12"/>
      <c r="M48" s="12">
        <f>I48+K48</f>
        <v>692.4300000000001</v>
      </c>
    </row>
    <row r="49" spans="2:13" ht="12.75">
      <c r="B49" s="12" t="s">
        <v>145</v>
      </c>
      <c r="C49" s="12"/>
      <c r="D49" s="12"/>
      <c r="I49" s="12">
        <v>1890.12</v>
      </c>
      <c r="J49" s="12"/>
      <c r="K49" s="12"/>
      <c r="L49" s="12"/>
      <c r="M49" s="12">
        <f>I49+K49</f>
        <v>1890.12</v>
      </c>
    </row>
    <row r="50" spans="2:13" ht="12.75">
      <c r="B50" s="12" t="s">
        <v>28</v>
      </c>
      <c r="C50" s="12"/>
      <c r="D50" s="12"/>
      <c r="I50" s="12">
        <v>1251.42</v>
      </c>
      <c r="J50" s="12"/>
      <c r="K50" s="12">
        <v>129.65</v>
      </c>
      <c r="L50" s="12"/>
      <c r="M50" s="12">
        <f>I50+K50</f>
        <v>1381.0700000000002</v>
      </c>
    </row>
    <row r="51" spans="2:13" ht="15.75">
      <c r="B51" s="16" t="s">
        <v>170</v>
      </c>
      <c r="C51" s="18"/>
      <c r="D51" s="18"/>
      <c r="I51" s="8">
        <v>6272</v>
      </c>
      <c r="J51" s="12"/>
      <c r="K51" s="12"/>
      <c r="L51" s="12"/>
      <c r="M51" s="8">
        <v>6272</v>
      </c>
    </row>
    <row r="52" spans="2:13" ht="15.75">
      <c r="B52" s="16" t="s">
        <v>161</v>
      </c>
      <c r="C52" s="18"/>
      <c r="D52" s="18"/>
      <c r="I52" s="8">
        <v>40780</v>
      </c>
      <c r="J52" s="12"/>
      <c r="K52" s="12"/>
      <c r="L52" s="12"/>
      <c r="M52" s="8">
        <v>40780</v>
      </c>
    </row>
    <row r="53" spans="2:13" ht="15.75">
      <c r="B53" s="19" t="s">
        <v>551</v>
      </c>
      <c r="C53" s="20"/>
      <c r="D53" s="20"/>
      <c r="I53" s="8">
        <v>27223</v>
      </c>
      <c r="J53" s="15"/>
      <c r="K53" s="15"/>
      <c r="L53" s="15"/>
      <c r="M53" s="8">
        <v>27223</v>
      </c>
    </row>
    <row r="54" spans="2:13" ht="15.75">
      <c r="B54" s="16" t="s">
        <v>171</v>
      </c>
      <c r="C54" s="18"/>
      <c r="D54" s="18"/>
      <c r="I54" s="8">
        <v>8219</v>
      </c>
      <c r="J54" s="12"/>
      <c r="K54" s="12"/>
      <c r="L54" s="12"/>
      <c r="M54" s="8">
        <v>8219</v>
      </c>
    </row>
    <row r="55" spans="2:13" ht="12.75">
      <c r="B55" s="12" t="s">
        <v>172</v>
      </c>
      <c r="C55" s="12"/>
      <c r="D55" s="12"/>
      <c r="I55" s="12">
        <v>1890.12</v>
      </c>
      <c r="J55" s="12"/>
      <c r="K55" s="12">
        <v>180</v>
      </c>
      <c r="L55" s="12"/>
      <c r="M55" s="12">
        <f>I55+K55</f>
        <v>2070.12</v>
      </c>
    </row>
    <row r="56" spans="2:13" ht="12.75">
      <c r="B56" s="12" t="s">
        <v>173</v>
      </c>
      <c r="C56" s="12"/>
      <c r="D56" s="12"/>
      <c r="I56" s="12">
        <v>417.14</v>
      </c>
      <c r="J56" s="12"/>
      <c r="K56" s="12">
        <v>120.38</v>
      </c>
      <c r="L56" s="12"/>
      <c r="M56" s="12">
        <f>K56+I56</f>
        <v>537.52</v>
      </c>
    </row>
    <row r="57" spans="2:13" ht="15.75">
      <c r="B57" s="16" t="s">
        <v>174</v>
      </c>
      <c r="C57" s="18"/>
      <c r="D57" s="17"/>
      <c r="I57" s="12"/>
      <c r="J57" s="12"/>
      <c r="K57" s="12"/>
      <c r="L57" s="12"/>
      <c r="M57" s="8">
        <v>9333</v>
      </c>
    </row>
    <row r="58" spans="2:13" ht="12.75">
      <c r="B58" s="12" t="s">
        <v>175</v>
      </c>
      <c r="C58" s="7"/>
      <c r="D58" s="12"/>
      <c r="I58" s="12"/>
      <c r="J58" s="12"/>
      <c r="K58" s="12"/>
      <c r="L58" s="12"/>
      <c r="M58" s="8">
        <v>5940</v>
      </c>
    </row>
    <row r="59" spans="2:13" ht="12.75">
      <c r="B59" s="12" t="s">
        <v>550</v>
      </c>
      <c r="C59" s="12"/>
      <c r="D59" s="12"/>
      <c r="I59" s="12">
        <v>945.06</v>
      </c>
      <c r="J59" s="12">
        <v>283.63</v>
      </c>
      <c r="L59" s="12"/>
      <c r="M59" s="12">
        <f>I59+J59</f>
        <v>1228.69</v>
      </c>
    </row>
    <row r="60" spans="2:13" ht="12.75">
      <c r="B60" s="12" t="s">
        <v>177</v>
      </c>
      <c r="C60" s="12"/>
      <c r="D60" s="12"/>
      <c r="I60" s="12">
        <v>417.14</v>
      </c>
      <c r="J60" s="12"/>
      <c r="L60" s="12"/>
      <c r="M60" s="12">
        <f>I60+J60</f>
        <v>417.14</v>
      </c>
    </row>
    <row r="61" spans="2:13" ht="15.75">
      <c r="B61" s="16" t="s">
        <v>549</v>
      </c>
      <c r="C61" s="17"/>
      <c r="D61" s="18"/>
      <c r="I61" s="12"/>
      <c r="J61" s="12"/>
      <c r="K61" s="12"/>
      <c r="L61" s="12"/>
      <c r="M61" s="8">
        <v>5701</v>
      </c>
    </row>
    <row r="62" spans="2:13" ht="15.75">
      <c r="B62" s="16" t="s">
        <v>548</v>
      </c>
      <c r="C62" s="17"/>
      <c r="D62" s="18"/>
      <c r="I62" s="12"/>
      <c r="J62" s="12"/>
      <c r="K62" s="12"/>
      <c r="L62" s="12"/>
      <c r="M62" s="8">
        <v>7768</v>
      </c>
    </row>
    <row r="63" spans="2:13" ht="12.75">
      <c r="B63" t="s">
        <v>39</v>
      </c>
      <c r="M63" s="2">
        <f>M24-M26</f>
        <v>-2928.8000000000466</v>
      </c>
    </row>
    <row r="64" spans="2:13" ht="12.75">
      <c r="B64" t="s">
        <v>35</v>
      </c>
      <c r="E64" s="2"/>
      <c r="M64" s="2">
        <v>63872.04</v>
      </c>
    </row>
    <row r="66" spans="2:6" ht="12.75">
      <c r="B66" t="s">
        <v>605</v>
      </c>
      <c r="F66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R74"/>
  <sheetViews>
    <sheetView workbookViewId="0" topLeftCell="A57">
      <selection activeCell="G85" sqref="G85"/>
    </sheetView>
  </sheetViews>
  <sheetFormatPr defaultColWidth="9.00390625" defaultRowHeight="12.75"/>
  <cols>
    <col min="8" max="8" width="10.875" style="0" customWidth="1"/>
    <col min="9" max="9" width="1.75390625" style="0" hidden="1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655</v>
      </c>
    </row>
    <row r="5" ht="12.75">
      <c r="D5" s="3" t="s">
        <v>36</v>
      </c>
    </row>
    <row r="6" spans="2:13" ht="12.75">
      <c r="B6" t="s">
        <v>12</v>
      </c>
      <c r="M6" s="2">
        <v>170937.96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88212.08</v>
      </c>
    </row>
    <row r="11" spans="2:13" ht="12.75">
      <c r="B11" t="s">
        <v>4</v>
      </c>
      <c r="M11">
        <v>247574.05</v>
      </c>
    </row>
    <row r="12" spans="2:13" ht="12.75">
      <c r="B12" t="s">
        <v>5</v>
      </c>
      <c r="M12">
        <v>73726.41</v>
      </c>
    </row>
    <row r="13" spans="2:13" ht="12.75">
      <c r="B13" t="s">
        <v>6</v>
      </c>
      <c r="M13">
        <v>397.44</v>
      </c>
    </row>
    <row r="14" spans="2:13" ht="12.75">
      <c r="B14" t="s">
        <v>7</v>
      </c>
      <c r="M14">
        <v>1483360.71</v>
      </c>
    </row>
    <row r="15" spans="2:13" ht="12.75">
      <c r="B15" t="s">
        <v>8</v>
      </c>
      <c r="M15">
        <v>338948.61</v>
      </c>
    </row>
    <row r="16" spans="2:13" ht="12.75">
      <c r="B16" t="s">
        <v>9</v>
      </c>
      <c r="M16">
        <v>699686.96</v>
      </c>
    </row>
    <row r="17" spans="2:13" ht="12.75">
      <c r="B17" t="s">
        <v>547</v>
      </c>
      <c r="M17">
        <v>5766.85</v>
      </c>
    </row>
    <row r="18" spans="2:13" ht="12.75">
      <c r="B18" s="2" t="s">
        <v>10</v>
      </c>
      <c r="M18" s="2">
        <f>SUM(M10:M17)</f>
        <v>2937673.11</v>
      </c>
    </row>
    <row r="19" spans="2:13" ht="12.75">
      <c r="B19" t="s">
        <v>11</v>
      </c>
      <c r="M19">
        <v>2836760.85</v>
      </c>
    </row>
    <row r="21" spans="2:13" ht="12.75">
      <c r="B21" t="s">
        <v>13</v>
      </c>
      <c r="M21" s="2">
        <f>M6+M18-M19</f>
        <v>271850.21999999974</v>
      </c>
    </row>
    <row r="23" spans="2:4" ht="12.75">
      <c r="B23" s="2" t="s">
        <v>14</v>
      </c>
      <c r="C23" s="2"/>
      <c r="D23" s="2"/>
    </row>
    <row r="25" spans="2:13" ht="12.75">
      <c r="B25" s="2" t="s">
        <v>15</v>
      </c>
      <c r="M25" s="2">
        <f>M16</f>
        <v>699686.96</v>
      </c>
    </row>
    <row r="27" spans="2:13" ht="12.75">
      <c r="B27" s="2" t="s">
        <v>16</v>
      </c>
      <c r="M27" s="2">
        <f>SUM(M29:M40)</f>
        <v>665316.8200000001</v>
      </c>
    </row>
    <row r="28" ht="12.75">
      <c r="B28" t="s">
        <v>40</v>
      </c>
    </row>
    <row r="29" spans="2:13" ht="12.75">
      <c r="B29" t="s">
        <v>17</v>
      </c>
      <c r="M29">
        <v>110958.96</v>
      </c>
    </row>
    <row r="30" spans="2:13" ht="12.75">
      <c r="B30" t="s">
        <v>18</v>
      </c>
      <c r="M30">
        <v>15162.12</v>
      </c>
    </row>
    <row r="31" spans="2:13" ht="12.75">
      <c r="B31" t="s">
        <v>19</v>
      </c>
      <c r="M31">
        <v>105445.56</v>
      </c>
    </row>
    <row r="32" spans="2:13" ht="12.75">
      <c r="B32" t="s">
        <v>96</v>
      </c>
      <c r="M32">
        <v>37216.08</v>
      </c>
    </row>
    <row r="33" spans="2:13" ht="12.75">
      <c r="B33" t="s">
        <v>20</v>
      </c>
      <c r="M33">
        <v>4762.5</v>
      </c>
    </row>
    <row r="34" spans="2:13" ht="12.75">
      <c r="B34" t="s">
        <v>21</v>
      </c>
      <c r="M34">
        <v>64094.28</v>
      </c>
    </row>
    <row r="35" spans="2:13" ht="12.75">
      <c r="B35" t="s">
        <v>22</v>
      </c>
      <c r="M35">
        <v>15162.12</v>
      </c>
    </row>
    <row r="36" spans="2:13" ht="12.75">
      <c r="B36" t="s">
        <v>23</v>
      </c>
      <c r="M36">
        <v>108891.48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3" ht="12.75">
      <c r="B40" t="s">
        <v>33</v>
      </c>
      <c r="M40" s="2">
        <f>SUM(M43:M70)</f>
        <v>203623.72000000003</v>
      </c>
    </row>
    <row r="41" ht="12.75">
      <c r="B41" t="s">
        <v>31</v>
      </c>
    </row>
    <row r="42" ht="12.75">
      <c r="B42" t="s">
        <v>37</v>
      </c>
    </row>
    <row r="43" spans="2:18" ht="12.75">
      <c r="B43" t="s">
        <v>64</v>
      </c>
      <c r="M43">
        <v>59857.85</v>
      </c>
      <c r="Q43">
        <v>119715.7</v>
      </c>
      <c r="R43">
        <f>Q43/2</f>
        <v>59857.85</v>
      </c>
    </row>
    <row r="44" spans="2:13" ht="12.75">
      <c r="B44" t="s">
        <v>126</v>
      </c>
      <c r="I44">
        <v>208.57</v>
      </c>
      <c r="K44">
        <v>77.61</v>
      </c>
      <c r="M44">
        <f>I44+K44</f>
        <v>286.18</v>
      </c>
    </row>
    <row r="45" spans="2:13" ht="12.75">
      <c r="B45" t="s">
        <v>153</v>
      </c>
      <c r="I45">
        <v>2085.7</v>
      </c>
      <c r="M45">
        <f>I45+K45</f>
        <v>2085.7</v>
      </c>
    </row>
    <row r="46" spans="2:13" ht="12.75">
      <c r="B46" t="s">
        <v>154</v>
      </c>
      <c r="I46">
        <v>625.71</v>
      </c>
      <c r="M46">
        <f>I46+K46+L46</f>
        <v>625.71</v>
      </c>
    </row>
    <row r="47" spans="2:13" ht="12.75">
      <c r="B47" t="s">
        <v>27</v>
      </c>
      <c r="I47">
        <v>828.24</v>
      </c>
      <c r="M47">
        <f>I47+K47+L47</f>
        <v>828.24</v>
      </c>
    </row>
    <row r="48" spans="2:13" ht="12.75">
      <c r="B48" t="s">
        <v>28</v>
      </c>
      <c r="I48">
        <v>1668.56</v>
      </c>
      <c r="K48">
        <v>194.47</v>
      </c>
      <c r="M48">
        <f>I48+K48</f>
        <v>1863.03</v>
      </c>
    </row>
    <row r="49" spans="2:13" ht="12.75">
      <c r="B49" s="7" t="s">
        <v>155</v>
      </c>
      <c r="C49" s="12"/>
      <c r="D49" s="12"/>
      <c r="E49" t="s">
        <v>570</v>
      </c>
      <c r="I49" s="8">
        <v>32296</v>
      </c>
      <c r="J49" s="12"/>
      <c r="K49" s="12"/>
      <c r="L49" s="12"/>
      <c r="M49" s="8">
        <v>32296</v>
      </c>
    </row>
    <row r="50" spans="2:13" ht="12.75">
      <c r="B50" t="s">
        <v>156</v>
      </c>
      <c r="E50" t="s">
        <v>571</v>
      </c>
      <c r="I50">
        <v>29848</v>
      </c>
      <c r="M50">
        <v>29848</v>
      </c>
    </row>
    <row r="51" spans="2:13" ht="12.75">
      <c r="B51" t="s">
        <v>157</v>
      </c>
      <c r="D51" t="s">
        <v>572</v>
      </c>
      <c r="I51">
        <v>2502.84</v>
      </c>
      <c r="M51">
        <f aca="true" t="shared" si="0" ref="M51:M56">I51+K51</f>
        <v>2502.84</v>
      </c>
    </row>
    <row r="52" spans="2:13" ht="12.75">
      <c r="B52" t="s">
        <v>158</v>
      </c>
      <c r="I52">
        <v>1181.33</v>
      </c>
      <c r="K52">
        <v>529.34</v>
      </c>
      <c r="M52">
        <f t="shared" si="0"/>
        <v>1710.67</v>
      </c>
    </row>
    <row r="53" spans="2:13" ht="12.75">
      <c r="B53" t="s">
        <v>29</v>
      </c>
      <c r="I53">
        <v>834.28</v>
      </c>
      <c r="K53">
        <v>396</v>
      </c>
      <c r="M53">
        <f t="shared" si="0"/>
        <v>1230.28</v>
      </c>
    </row>
    <row r="54" spans="2:13" ht="12.75">
      <c r="B54" t="s">
        <v>159</v>
      </c>
      <c r="I54">
        <v>1042.85</v>
      </c>
      <c r="M54">
        <f t="shared" si="0"/>
        <v>1042.85</v>
      </c>
    </row>
    <row r="55" spans="2:13" ht="12.75">
      <c r="B55" t="s">
        <v>77</v>
      </c>
      <c r="I55">
        <v>1042.85</v>
      </c>
      <c r="M55">
        <f t="shared" si="0"/>
        <v>1042.85</v>
      </c>
    </row>
    <row r="56" spans="2:13" ht="12.75">
      <c r="B56" t="s">
        <v>95</v>
      </c>
      <c r="I56">
        <v>945.06</v>
      </c>
      <c r="M56">
        <f t="shared" si="0"/>
        <v>945.06</v>
      </c>
    </row>
    <row r="57" spans="2:13" ht="15">
      <c r="B57" s="25" t="s">
        <v>70</v>
      </c>
      <c r="C57" s="26"/>
      <c r="D57" s="26"/>
      <c r="E57" t="s">
        <v>573</v>
      </c>
      <c r="I57" s="12"/>
      <c r="J57" s="12"/>
      <c r="K57" s="12"/>
      <c r="L57" s="12"/>
      <c r="M57" s="8">
        <v>1768</v>
      </c>
    </row>
    <row r="58" spans="2:13" ht="15">
      <c r="B58" s="25" t="s">
        <v>132</v>
      </c>
      <c r="C58" s="26"/>
      <c r="D58" s="26"/>
      <c r="E58" t="s">
        <v>574</v>
      </c>
      <c r="I58" s="12"/>
      <c r="J58" s="12"/>
      <c r="K58" s="12"/>
      <c r="L58" s="12"/>
      <c r="M58" s="8">
        <v>5315</v>
      </c>
    </row>
    <row r="59" spans="2:13" ht="15">
      <c r="B59" s="25" t="s">
        <v>160</v>
      </c>
      <c r="C59" s="26"/>
      <c r="D59" s="27"/>
      <c r="I59" s="12"/>
      <c r="J59" s="12"/>
      <c r="K59" s="12"/>
      <c r="L59" s="12"/>
      <c r="M59" s="8">
        <v>3003</v>
      </c>
    </row>
    <row r="60" spans="2:13" ht="15">
      <c r="B60" s="25" t="s">
        <v>161</v>
      </c>
      <c r="C60" s="26"/>
      <c r="D60" s="26"/>
      <c r="E60" t="s">
        <v>575</v>
      </c>
      <c r="I60" s="12"/>
      <c r="J60" s="12"/>
      <c r="K60" s="12"/>
      <c r="L60" s="12"/>
      <c r="M60" s="8">
        <v>13609</v>
      </c>
    </row>
    <row r="61" spans="2:13" ht="15">
      <c r="B61" s="25" t="s">
        <v>161</v>
      </c>
      <c r="C61" s="26"/>
      <c r="D61" s="26"/>
      <c r="E61" t="s">
        <v>576</v>
      </c>
      <c r="I61" s="12"/>
      <c r="J61" s="12"/>
      <c r="K61" s="12"/>
      <c r="L61" s="12"/>
      <c r="M61" s="8">
        <v>15140</v>
      </c>
    </row>
    <row r="62" spans="2:13" ht="12.75">
      <c r="B62" t="s">
        <v>95</v>
      </c>
      <c r="D62" t="s">
        <v>580</v>
      </c>
      <c r="I62">
        <v>1417.59</v>
      </c>
      <c r="M62">
        <f>I62+K62</f>
        <v>1417.59</v>
      </c>
    </row>
    <row r="63" spans="2:13" ht="12.75">
      <c r="B63" t="s">
        <v>162</v>
      </c>
      <c r="I63">
        <v>1653.85</v>
      </c>
      <c r="M63">
        <f>I63+J63</f>
        <v>1653.85</v>
      </c>
    </row>
    <row r="64" spans="2:13" ht="12.75">
      <c r="B64" t="s">
        <v>163</v>
      </c>
      <c r="D64" t="s">
        <v>577</v>
      </c>
      <c r="I64">
        <v>1417.59</v>
      </c>
      <c r="J64">
        <v>72</v>
      </c>
      <c r="M64">
        <f>I64+J64</f>
        <v>1489.59</v>
      </c>
    </row>
    <row r="65" spans="2:13" ht="12.75">
      <c r="B65" t="s">
        <v>164</v>
      </c>
      <c r="I65">
        <v>208.57</v>
      </c>
      <c r="M65">
        <f>I65+J65</f>
        <v>208.57</v>
      </c>
    </row>
    <row r="66" spans="2:13" ht="12.75">
      <c r="B66" t="s">
        <v>165</v>
      </c>
      <c r="I66">
        <v>208.57</v>
      </c>
      <c r="J66">
        <v>134.78</v>
      </c>
      <c r="M66">
        <f>I66+J66</f>
        <v>343.35</v>
      </c>
    </row>
    <row r="67" spans="2:13" ht="12.75">
      <c r="B67" t="s">
        <v>166</v>
      </c>
      <c r="I67">
        <v>208.57</v>
      </c>
      <c r="J67">
        <v>134.78</v>
      </c>
      <c r="M67">
        <f>I67+J67</f>
        <v>343.35</v>
      </c>
    </row>
    <row r="68" spans="2:13" ht="12.75">
      <c r="B68" t="s">
        <v>61</v>
      </c>
      <c r="E68" t="s">
        <v>578</v>
      </c>
      <c r="J68">
        <v>5005.68</v>
      </c>
      <c r="K68">
        <v>708.18</v>
      </c>
      <c r="M68">
        <f>J68+K68</f>
        <v>5713.860000000001</v>
      </c>
    </row>
    <row r="69" spans="2:13" ht="12.75">
      <c r="B69" t="s">
        <v>110</v>
      </c>
      <c r="J69">
        <v>521.42</v>
      </c>
      <c r="K69">
        <v>283.88</v>
      </c>
      <c r="M69">
        <f>J69+K69</f>
        <v>805.3</v>
      </c>
    </row>
    <row r="70" spans="2:13" ht="15">
      <c r="B70" s="25" t="s">
        <v>83</v>
      </c>
      <c r="C70" s="27"/>
      <c r="D70" s="27"/>
      <c r="E70" s="22" t="s">
        <v>579</v>
      </c>
      <c r="M70" s="8">
        <v>16648</v>
      </c>
    </row>
    <row r="71" spans="2:13" ht="12.75">
      <c r="B71" t="s">
        <v>39</v>
      </c>
      <c r="M71" s="2">
        <f>M25-M27</f>
        <v>34370.1399999999</v>
      </c>
    </row>
    <row r="72" spans="2:13" ht="12.75">
      <c r="B72" t="s">
        <v>35</v>
      </c>
      <c r="E72" s="2"/>
      <c r="M72" s="2">
        <v>93465.47</v>
      </c>
    </row>
    <row r="74" spans="2:6" ht="12.75">
      <c r="B74" t="s">
        <v>605</v>
      </c>
      <c r="F74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R75"/>
  <sheetViews>
    <sheetView workbookViewId="0" topLeftCell="A50">
      <selection activeCell="P69" sqref="P69"/>
    </sheetView>
  </sheetViews>
  <sheetFormatPr defaultColWidth="9.00390625" defaultRowHeight="12.75"/>
  <cols>
    <col min="4" max="4" width="12.00390625" style="0" customWidth="1"/>
    <col min="8" max="8" width="7.6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648</v>
      </c>
    </row>
    <row r="5" ht="12.75">
      <c r="D5" s="3" t="s">
        <v>36</v>
      </c>
    </row>
    <row r="6" spans="2:13" ht="12.75">
      <c r="B6" t="s">
        <v>12</v>
      </c>
      <c r="M6" s="2">
        <v>215961.98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80886.19</v>
      </c>
    </row>
    <row r="11" spans="2:13" ht="12.75">
      <c r="B11" t="s">
        <v>4</v>
      </c>
      <c r="M11">
        <v>237564.02</v>
      </c>
    </row>
    <row r="12" spans="2:13" ht="12.75">
      <c r="B12" t="s">
        <v>5</v>
      </c>
      <c r="M12">
        <v>49420.64</v>
      </c>
    </row>
    <row r="13" spans="2:13" ht="12.75">
      <c r="B13" t="s">
        <v>6</v>
      </c>
      <c r="M13">
        <v>4080.91</v>
      </c>
    </row>
    <row r="14" spans="2:13" ht="12.75">
      <c r="B14" t="s">
        <v>7</v>
      </c>
      <c r="M14">
        <v>1483012.57</v>
      </c>
    </row>
    <row r="15" spans="2:13" ht="12.75">
      <c r="B15" t="s">
        <v>8</v>
      </c>
      <c r="M15">
        <v>354437.55</v>
      </c>
    </row>
    <row r="16" spans="2:13" ht="12.75">
      <c r="B16" t="s">
        <v>9</v>
      </c>
      <c r="M16">
        <v>705982.65</v>
      </c>
    </row>
    <row r="17" spans="2:13" ht="12.75">
      <c r="B17" s="2" t="s">
        <v>10</v>
      </c>
      <c r="M17" s="2">
        <f>SUM(M10:M16)</f>
        <v>2915384.53</v>
      </c>
    </row>
    <row r="18" spans="2:13" ht="12.75">
      <c r="B18" t="s">
        <v>11</v>
      </c>
      <c r="M18">
        <v>2898081.33</v>
      </c>
    </row>
    <row r="20" spans="2:13" ht="12.75">
      <c r="B20" t="s">
        <v>13</v>
      </c>
      <c r="M20" s="2">
        <f>M6+M17-M18</f>
        <v>233265.1799999997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705982.65</v>
      </c>
    </row>
    <row r="26" spans="2:13" ht="12.75">
      <c r="B26" s="2" t="s">
        <v>16</v>
      </c>
      <c r="M26" s="2">
        <f>SUM(M28:M39)</f>
        <v>578903.35</v>
      </c>
    </row>
    <row r="27" ht="12.75">
      <c r="B27" t="s">
        <v>40</v>
      </c>
    </row>
    <row r="28" spans="2:13" ht="12.75">
      <c r="B28" t="s">
        <v>17</v>
      </c>
      <c r="M28">
        <v>110753.34</v>
      </c>
    </row>
    <row r="29" spans="2:13" ht="12.75">
      <c r="B29" t="s">
        <v>18</v>
      </c>
      <c r="M29">
        <v>15134.04</v>
      </c>
    </row>
    <row r="30" spans="2:13" ht="12.75">
      <c r="B30" t="s">
        <v>19</v>
      </c>
      <c r="M30">
        <v>105250.02</v>
      </c>
    </row>
    <row r="31" spans="2:13" ht="12.75">
      <c r="B31" t="s">
        <v>96</v>
      </c>
      <c r="M31">
        <v>37147.08</v>
      </c>
    </row>
    <row r="32" spans="2:13" ht="12.75">
      <c r="B32" t="s">
        <v>20</v>
      </c>
      <c r="M32">
        <v>4417.6</v>
      </c>
    </row>
    <row r="33" spans="2:13" ht="12.75">
      <c r="B33" t="s">
        <v>21</v>
      </c>
      <c r="M33">
        <v>63975.6</v>
      </c>
    </row>
    <row r="34" spans="2:13" ht="12.75">
      <c r="B34" t="s">
        <v>22</v>
      </c>
      <c r="M34">
        <v>15134.04</v>
      </c>
    </row>
    <row r="35" spans="2:13" ht="12.75">
      <c r="B35" t="s">
        <v>23</v>
      </c>
      <c r="M35">
        <v>108689.76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SUM(M42:M71)</f>
        <v>118401.86999999998</v>
      </c>
    </row>
    <row r="40" ht="12.75">
      <c r="B40" t="s">
        <v>31</v>
      </c>
    </row>
    <row r="41" ht="12.75">
      <c r="B41" t="s">
        <v>37</v>
      </c>
    </row>
    <row r="42" spans="2:18" ht="14.25" customHeight="1">
      <c r="B42" t="s">
        <v>64</v>
      </c>
      <c r="M42">
        <v>56752.55</v>
      </c>
      <c r="Q42">
        <v>113505.1</v>
      </c>
      <c r="R42">
        <f>Q42/2</f>
        <v>56752.55</v>
      </c>
    </row>
    <row r="43" spans="2:13" ht="14.25" customHeight="1">
      <c r="B43" t="s">
        <v>126</v>
      </c>
      <c r="I43">
        <v>208.57</v>
      </c>
      <c r="K43">
        <v>77.61</v>
      </c>
      <c r="M43">
        <f aca="true" t="shared" si="0" ref="M43:M49">I43+K43</f>
        <v>286.18</v>
      </c>
    </row>
    <row r="44" spans="2:13" ht="14.25" customHeight="1">
      <c r="B44" t="s">
        <v>87</v>
      </c>
      <c r="I44">
        <v>5448.8</v>
      </c>
      <c r="M44">
        <f t="shared" si="0"/>
        <v>5448.8</v>
      </c>
    </row>
    <row r="45" spans="2:13" ht="14.25" customHeight="1">
      <c r="B45" t="s">
        <v>133</v>
      </c>
      <c r="I45">
        <v>1797.54</v>
      </c>
      <c r="M45">
        <f t="shared" si="0"/>
        <v>1797.54</v>
      </c>
    </row>
    <row r="46" spans="2:13" ht="14.25" customHeight="1">
      <c r="B46" t="s">
        <v>134</v>
      </c>
      <c r="I46">
        <v>3040.62</v>
      </c>
      <c r="M46">
        <f t="shared" si="0"/>
        <v>3040.62</v>
      </c>
    </row>
    <row r="47" spans="2:13" ht="14.25" customHeight="1">
      <c r="B47" t="s">
        <v>128</v>
      </c>
      <c r="I47">
        <v>1890.12</v>
      </c>
      <c r="M47">
        <f t="shared" si="0"/>
        <v>1890.12</v>
      </c>
    </row>
    <row r="48" spans="2:13" ht="14.25" customHeight="1">
      <c r="B48" t="s">
        <v>135</v>
      </c>
      <c r="I48">
        <v>1668.56</v>
      </c>
      <c r="M48">
        <f t="shared" si="0"/>
        <v>1668.56</v>
      </c>
    </row>
    <row r="49" spans="2:13" ht="14.25" customHeight="1">
      <c r="B49" t="s">
        <v>136</v>
      </c>
      <c r="I49">
        <v>1890.12</v>
      </c>
      <c r="M49">
        <f t="shared" si="0"/>
        <v>1890.12</v>
      </c>
    </row>
    <row r="50" spans="2:13" ht="14.25" customHeight="1">
      <c r="B50" t="s">
        <v>137</v>
      </c>
      <c r="I50">
        <v>208.57</v>
      </c>
      <c r="K50">
        <v>77.61</v>
      </c>
      <c r="M50">
        <f>I50+K50+L50</f>
        <v>286.18</v>
      </c>
    </row>
    <row r="51" spans="2:13" ht="14.25" customHeight="1">
      <c r="B51" t="s">
        <v>138</v>
      </c>
      <c r="I51">
        <v>945.06</v>
      </c>
      <c r="K51">
        <v>112.75</v>
      </c>
      <c r="M51">
        <f>I51+K51+L51</f>
        <v>1057.81</v>
      </c>
    </row>
    <row r="52" spans="2:13" ht="14.25" customHeight="1">
      <c r="B52" t="s">
        <v>139</v>
      </c>
      <c r="I52">
        <v>945.06</v>
      </c>
      <c r="M52">
        <f>I52+K52+L52</f>
        <v>945.06</v>
      </c>
    </row>
    <row r="53" spans="2:13" ht="14.25" customHeight="1">
      <c r="B53" t="s">
        <v>140</v>
      </c>
      <c r="I53">
        <v>3780.24</v>
      </c>
      <c r="M53">
        <f>I53+K53+L53</f>
        <v>3780.24</v>
      </c>
    </row>
    <row r="54" spans="2:13" ht="14.25" customHeight="1">
      <c r="B54" t="s">
        <v>27</v>
      </c>
      <c r="I54">
        <v>828.24</v>
      </c>
      <c r="M54">
        <f>I54+K54+L54</f>
        <v>828.24</v>
      </c>
    </row>
    <row r="55" spans="2:13" ht="14.25" customHeight="1">
      <c r="B55" t="s">
        <v>141</v>
      </c>
      <c r="I55">
        <v>834.28</v>
      </c>
      <c r="K55">
        <v>33.18</v>
      </c>
      <c r="M55">
        <f>I55+K55</f>
        <v>867.4599999999999</v>
      </c>
    </row>
    <row r="56" spans="2:13" ht="14.25" customHeight="1">
      <c r="B56" t="s">
        <v>28</v>
      </c>
      <c r="I56">
        <v>1807.61</v>
      </c>
      <c r="K56">
        <v>172.86</v>
      </c>
      <c r="M56">
        <f>I56+K56</f>
        <v>1980.4699999999998</v>
      </c>
    </row>
    <row r="57" spans="2:13" ht="14.25" customHeight="1">
      <c r="B57" t="s">
        <v>142</v>
      </c>
      <c r="I57">
        <v>451.9</v>
      </c>
      <c r="M57">
        <f aca="true" t="shared" si="1" ref="M57:M62">I57+K57</f>
        <v>451.9</v>
      </c>
    </row>
    <row r="58" spans="2:13" ht="14.25" customHeight="1">
      <c r="B58" t="s">
        <v>143</v>
      </c>
      <c r="I58">
        <v>1515.6</v>
      </c>
      <c r="K58">
        <v>365.73</v>
      </c>
      <c r="M58">
        <f t="shared" si="1"/>
        <v>1881.33</v>
      </c>
    </row>
    <row r="59" spans="2:13" ht="14.25" customHeight="1">
      <c r="B59" t="s">
        <v>144</v>
      </c>
      <c r="I59">
        <v>1668.56</v>
      </c>
      <c r="K59">
        <v>56</v>
      </c>
      <c r="M59">
        <f t="shared" si="1"/>
        <v>1724.56</v>
      </c>
    </row>
    <row r="60" spans="2:13" ht="14.25" customHeight="1">
      <c r="B60" t="s">
        <v>77</v>
      </c>
      <c r="I60">
        <v>1042.85</v>
      </c>
      <c r="K60">
        <v>360.36</v>
      </c>
      <c r="M60">
        <f t="shared" si="1"/>
        <v>1403.21</v>
      </c>
    </row>
    <row r="61" spans="2:13" ht="14.25" customHeight="1">
      <c r="B61" t="s">
        <v>118</v>
      </c>
      <c r="I61">
        <v>2020.8</v>
      </c>
      <c r="M61">
        <f t="shared" si="1"/>
        <v>2020.8</v>
      </c>
    </row>
    <row r="62" spans="2:13" ht="14.25" customHeight="1">
      <c r="B62" t="s">
        <v>145</v>
      </c>
      <c r="E62" t="s">
        <v>654</v>
      </c>
      <c r="I62">
        <v>945.06</v>
      </c>
      <c r="K62">
        <v>1092.62</v>
      </c>
      <c r="M62">
        <f t="shared" si="1"/>
        <v>2037.6799999999998</v>
      </c>
    </row>
    <row r="63" spans="2:13" ht="14.25" customHeight="1">
      <c r="B63" s="7" t="s">
        <v>147</v>
      </c>
      <c r="C63" s="12"/>
      <c r="D63" s="12"/>
      <c r="E63" s="22" t="s">
        <v>649</v>
      </c>
      <c r="M63" s="8">
        <v>1964</v>
      </c>
    </row>
    <row r="64" spans="2:13" ht="14.25" customHeight="1">
      <c r="B64" s="7" t="s">
        <v>70</v>
      </c>
      <c r="C64" s="12"/>
      <c r="D64" s="12"/>
      <c r="E64" t="s">
        <v>650</v>
      </c>
      <c r="M64" s="8">
        <v>3160</v>
      </c>
    </row>
    <row r="65" spans="2:13" ht="12.75">
      <c r="B65" t="s">
        <v>146</v>
      </c>
      <c r="I65">
        <v>14717.59</v>
      </c>
      <c r="K65">
        <v>270.06</v>
      </c>
      <c r="M65">
        <f>I65+K65</f>
        <v>14987.65</v>
      </c>
    </row>
    <row r="66" spans="2:13" ht="12.75">
      <c r="B66" t="s">
        <v>148</v>
      </c>
      <c r="E66" t="s">
        <v>653</v>
      </c>
      <c r="I66">
        <v>1417.59</v>
      </c>
      <c r="K66">
        <v>271.06</v>
      </c>
      <c r="M66">
        <f>I66+K66</f>
        <v>1688.6499999999999</v>
      </c>
    </row>
    <row r="67" spans="2:13" ht="12.75">
      <c r="B67" t="s">
        <v>149</v>
      </c>
      <c r="I67">
        <v>417.14</v>
      </c>
      <c r="M67">
        <f>I67+K67</f>
        <v>417.14</v>
      </c>
    </row>
    <row r="68" spans="2:13" ht="12.75">
      <c r="B68" t="s">
        <v>150</v>
      </c>
      <c r="E68" t="s">
        <v>652</v>
      </c>
      <c r="I68">
        <v>1181.32</v>
      </c>
      <c r="L68">
        <v>108.62</v>
      </c>
      <c r="M68">
        <f>I68+L68</f>
        <v>1289.94</v>
      </c>
    </row>
    <row r="69" spans="2:13" ht="12.75">
      <c r="B69" t="s">
        <v>128</v>
      </c>
      <c r="E69" t="s">
        <v>651</v>
      </c>
      <c r="I69">
        <v>1653.86</v>
      </c>
      <c r="L69">
        <v>336.42</v>
      </c>
      <c r="M69">
        <f>I69+L69</f>
        <v>1990.28</v>
      </c>
    </row>
    <row r="70" spans="2:13" ht="12.75">
      <c r="B70" t="s">
        <v>151</v>
      </c>
      <c r="E70" t="s">
        <v>570</v>
      </c>
      <c r="I70">
        <v>417.14</v>
      </c>
      <c r="M70">
        <f>I70+L70</f>
        <v>417.14</v>
      </c>
    </row>
    <row r="71" spans="2:13" ht="12.75">
      <c r="B71" t="s">
        <v>152</v>
      </c>
      <c r="I71">
        <v>312.86</v>
      </c>
      <c r="L71">
        <v>134.78</v>
      </c>
      <c r="M71">
        <f>I71+L71</f>
        <v>447.64</v>
      </c>
    </row>
    <row r="72" spans="2:13" ht="12.75">
      <c r="B72" t="s">
        <v>39</v>
      </c>
      <c r="M72" s="2">
        <f>M24-M26</f>
        <v>127079.30000000005</v>
      </c>
    </row>
    <row r="73" spans="2:13" ht="12.75">
      <c r="B73" t="s">
        <v>35</v>
      </c>
      <c r="E73" s="2"/>
      <c r="M73" s="2">
        <v>128253.96</v>
      </c>
    </row>
    <row r="75" spans="2:6" ht="12.75">
      <c r="B75" t="s">
        <v>605</v>
      </c>
      <c r="F75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2:R49"/>
  <sheetViews>
    <sheetView workbookViewId="0" topLeftCell="A19">
      <selection activeCell="P45" sqref="P45"/>
    </sheetView>
  </sheetViews>
  <sheetFormatPr defaultColWidth="9.00390625" defaultRowHeight="12.75"/>
  <cols>
    <col min="9" max="9" width="1.25" style="0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130</v>
      </c>
    </row>
    <row r="5" ht="12.75">
      <c r="D5" s="3" t="s">
        <v>36</v>
      </c>
    </row>
    <row r="6" spans="2:13" ht="12.75">
      <c r="B6" t="s">
        <v>12</v>
      </c>
      <c r="M6" s="2">
        <v>18200.31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5701.27</v>
      </c>
    </row>
    <row r="11" spans="2:13" ht="12.75">
      <c r="B11" t="s">
        <v>4</v>
      </c>
      <c r="M11">
        <v>18192.44</v>
      </c>
    </row>
    <row r="12" spans="2:13" ht="12.75">
      <c r="B12" t="s">
        <v>5</v>
      </c>
      <c r="M12">
        <v>1627.63</v>
      </c>
    </row>
    <row r="13" spans="2:13" ht="12.75">
      <c r="B13" t="s">
        <v>6</v>
      </c>
      <c r="M13">
        <v>768.18</v>
      </c>
    </row>
    <row r="14" spans="2:13" ht="12.75">
      <c r="B14" t="s">
        <v>7</v>
      </c>
      <c r="M14">
        <v>118420.56</v>
      </c>
    </row>
    <row r="15" spans="2:13" ht="12.75">
      <c r="B15" t="s">
        <v>8</v>
      </c>
      <c r="M15">
        <v>30069.74</v>
      </c>
    </row>
    <row r="16" spans="2:13" ht="12.75">
      <c r="B16" t="s">
        <v>9</v>
      </c>
      <c r="M16">
        <v>55188.52</v>
      </c>
    </row>
    <row r="17" spans="2:13" ht="12.75">
      <c r="B17" s="2" t="s">
        <v>10</v>
      </c>
      <c r="M17" s="2">
        <f>SUM(M10:M16)</f>
        <v>229968.33999999997</v>
      </c>
    </row>
    <row r="18" spans="2:13" ht="12.75">
      <c r="B18" t="s">
        <v>11</v>
      </c>
      <c r="M18">
        <v>223347.35</v>
      </c>
    </row>
    <row r="20" spans="2:13" ht="12.75">
      <c r="B20" t="s">
        <v>13</v>
      </c>
      <c r="M20" s="2">
        <f>M6+M17-M18</f>
        <v>24821.29999999996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55188.52</v>
      </c>
    </row>
    <row r="26" spans="2:13" ht="12.75">
      <c r="B26" s="2" t="s">
        <v>16</v>
      </c>
      <c r="M26" s="2">
        <f>SUM(M28:M39)</f>
        <v>41261.18</v>
      </c>
    </row>
    <row r="27" ht="12.75">
      <c r="B27" t="s">
        <v>40</v>
      </c>
    </row>
    <row r="28" spans="2:13" ht="12.75">
      <c r="B28" t="s">
        <v>17</v>
      </c>
      <c r="M28">
        <v>8761.8</v>
      </c>
    </row>
    <row r="29" spans="2:13" ht="12.75">
      <c r="B29" t="s">
        <v>18</v>
      </c>
      <c r="M29">
        <v>1197.24</v>
      </c>
    </row>
    <row r="30" spans="2:13" ht="12.75">
      <c r="B30" t="s">
        <v>19</v>
      </c>
      <c r="M30">
        <v>8326.44</v>
      </c>
    </row>
    <row r="31" spans="2:13" ht="12.75">
      <c r="B31" t="s">
        <v>96</v>
      </c>
      <c r="M31">
        <v>2938.8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5061.12</v>
      </c>
    </row>
    <row r="34" spans="2:13" ht="12.75">
      <c r="B34" t="s">
        <v>22</v>
      </c>
      <c r="M34">
        <v>1197.24</v>
      </c>
    </row>
    <row r="35" spans="2:13" ht="12.75">
      <c r="B35" t="s">
        <v>23</v>
      </c>
      <c r="M35">
        <v>8598.6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SUM(M42:M45)</f>
        <v>5179.94</v>
      </c>
    </row>
    <row r="40" ht="12.75">
      <c r="B40" t="s">
        <v>31</v>
      </c>
    </row>
    <row r="41" ht="12.75">
      <c r="B41" t="s">
        <v>37</v>
      </c>
    </row>
    <row r="42" spans="2:18" ht="12.75">
      <c r="B42" t="s">
        <v>64</v>
      </c>
      <c r="M42">
        <v>4489.74</v>
      </c>
      <c r="Q42">
        <v>8979.48</v>
      </c>
      <c r="R42">
        <f>Q42/2</f>
        <v>4489.74</v>
      </c>
    </row>
    <row r="43" spans="2:13" ht="12.75">
      <c r="B43" t="s">
        <v>27</v>
      </c>
      <c r="I43">
        <v>207.06</v>
      </c>
      <c r="M43">
        <f>I43+K43+L43</f>
        <v>207.06</v>
      </c>
    </row>
    <row r="44" spans="2:13" ht="12.75">
      <c r="B44" t="s">
        <v>111</v>
      </c>
      <c r="I44">
        <v>208.57</v>
      </c>
      <c r="K44">
        <v>66</v>
      </c>
      <c r="M44">
        <f>I44+K44</f>
        <v>274.57</v>
      </c>
    </row>
    <row r="45" spans="2:13" ht="12.75">
      <c r="B45" t="s">
        <v>131</v>
      </c>
      <c r="I45">
        <v>208.57</v>
      </c>
      <c r="M45">
        <f>I45+K45</f>
        <v>208.57</v>
      </c>
    </row>
    <row r="46" spans="2:13" ht="12.75">
      <c r="B46" t="s">
        <v>39</v>
      </c>
      <c r="M46" s="2">
        <f>M24-M26</f>
        <v>13927.339999999997</v>
      </c>
    </row>
    <row r="47" spans="2:13" ht="12.75">
      <c r="B47" t="s">
        <v>35</v>
      </c>
      <c r="E47" s="2"/>
      <c r="M47" s="2">
        <v>16001.77</v>
      </c>
    </row>
    <row r="49" ht="12.75">
      <c r="B49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R48"/>
  <sheetViews>
    <sheetView workbookViewId="0" topLeftCell="A28">
      <selection activeCell="O48" sqref="O48"/>
    </sheetView>
  </sheetViews>
  <sheetFormatPr defaultColWidth="9.00390625" defaultRowHeight="12.75"/>
  <cols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643</v>
      </c>
    </row>
    <row r="5" ht="12.75">
      <c r="D5" s="3" t="s">
        <v>36</v>
      </c>
    </row>
    <row r="6" spans="2:13" ht="12.75">
      <c r="B6" t="s">
        <v>12</v>
      </c>
      <c r="M6" s="2">
        <v>33118.51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8049.49</v>
      </c>
    </row>
    <row r="11" spans="2:13" ht="12.75">
      <c r="B11" t="s">
        <v>4</v>
      </c>
      <c r="M11">
        <v>25321.72</v>
      </c>
    </row>
    <row r="12" spans="2:13" ht="12.75">
      <c r="B12" t="s">
        <v>5</v>
      </c>
      <c r="M12">
        <v>2663.24</v>
      </c>
    </row>
    <row r="13" spans="2:13" ht="12.75">
      <c r="B13" t="s">
        <v>6</v>
      </c>
      <c r="M13">
        <v>1524.36</v>
      </c>
    </row>
    <row r="14" spans="2:13" ht="12.75">
      <c r="B14" t="s">
        <v>7</v>
      </c>
      <c r="M14">
        <v>120820.2</v>
      </c>
    </row>
    <row r="15" spans="2:13" ht="12.75">
      <c r="B15" t="s">
        <v>8</v>
      </c>
      <c r="M15">
        <v>44582.11</v>
      </c>
    </row>
    <row r="16" spans="2:13" ht="12.75">
      <c r="B16" t="s">
        <v>9</v>
      </c>
      <c r="M16">
        <v>55692.51</v>
      </c>
    </row>
    <row r="17" spans="2:13" ht="12.75">
      <c r="B17" s="2" t="s">
        <v>10</v>
      </c>
      <c r="M17" s="2">
        <f>SUM(M10:M16)</f>
        <v>258653.63</v>
      </c>
    </row>
    <row r="18" spans="2:13" ht="12.75">
      <c r="B18" t="s">
        <v>11</v>
      </c>
      <c r="M18">
        <v>261015.84</v>
      </c>
    </row>
    <row r="20" spans="2:13" ht="12.75">
      <c r="B20" t="s">
        <v>13</v>
      </c>
      <c r="M20" s="2">
        <f>M6+M17-M18</f>
        <v>30756.300000000017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55692.51</v>
      </c>
    </row>
    <row r="26" spans="2:13" ht="12.75">
      <c r="B26" s="2" t="s">
        <v>16</v>
      </c>
      <c r="M26" s="2">
        <f>SUM(M28:M39)</f>
        <v>41874.79</v>
      </c>
    </row>
    <row r="27" ht="12.75">
      <c r="B27" t="s">
        <v>40</v>
      </c>
    </row>
    <row r="28" spans="2:13" ht="12.75">
      <c r="B28" t="s">
        <v>17</v>
      </c>
      <c r="M28">
        <v>8939.4</v>
      </c>
    </row>
    <row r="29" spans="2:13" ht="12.75">
      <c r="B29" t="s">
        <v>18</v>
      </c>
      <c r="M29">
        <v>1221.48</v>
      </c>
    </row>
    <row r="30" spans="2:13" ht="12.75">
      <c r="B30" t="s">
        <v>19</v>
      </c>
      <c r="M30">
        <v>8495.16</v>
      </c>
    </row>
    <row r="31" spans="2:13" ht="12.75">
      <c r="B31" t="s">
        <v>96</v>
      </c>
      <c r="M31">
        <v>2998.32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5163.72</v>
      </c>
    </row>
    <row r="34" spans="2:13" ht="12.75">
      <c r="B34" t="s">
        <v>22</v>
      </c>
      <c r="M34">
        <v>1221.48</v>
      </c>
    </row>
    <row r="35" spans="2:13" ht="12.75">
      <c r="B35" t="s">
        <v>23</v>
      </c>
      <c r="M35">
        <v>8772.84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SUM(M42:M44)</f>
        <v>5062.39</v>
      </c>
    </row>
    <row r="40" ht="12.75">
      <c r="B40" t="s">
        <v>31</v>
      </c>
    </row>
    <row r="41" ht="12.75">
      <c r="B41" t="s">
        <v>37</v>
      </c>
    </row>
    <row r="42" spans="2:18" ht="12.75">
      <c r="B42" t="s">
        <v>64</v>
      </c>
      <c r="I42">
        <v>51.05</v>
      </c>
      <c r="M42">
        <v>4580.76</v>
      </c>
      <c r="Q42">
        <v>9161.52</v>
      </c>
      <c r="R42">
        <f>Q42/2</f>
        <v>4580.76</v>
      </c>
    </row>
    <row r="43" spans="2:13" ht="12.75">
      <c r="B43" t="s">
        <v>27</v>
      </c>
      <c r="I43">
        <v>208.57</v>
      </c>
      <c r="K43">
        <v>66</v>
      </c>
      <c r="M43">
        <v>207.06</v>
      </c>
    </row>
    <row r="44" spans="2:13" ht="12.75">
      <c r="B44" t="s">
        <v>111</v>
      </c>
      <c r="I44">
        <v>104.28</v>
      </c>
      <c r="K44">
        <v>18.67</v>
      </c>
      <c r="M44">
        <v>274.57</v>
      </c>
    </row>
    <row r="45" spans="2:13" ht="12.75">
      <c r="B45" t="s">
        <v>39</v>
      </c>
      <c r="I45" s="2"/>
      <c r="M45">
        <f>M24-M26</f>
        <v>13817.720000000001</v>
      </c>
    </row>
    <row r="46" spans="2:13" ht="12.75">
      <c r="B46" t="s">
        <v>35</v>
      </c>
      <c r="E46" s="2"/>
      <c r="I46" s="2"/>
      <c r="M46">
        <v>16503.31</v>
      </c>
    </row>
    <row r="48" spans="2:6" ht="12.75">
      <c r="B48" t="s">
        <v>605</v>
      </c>
      <c r="F48" t="s">
        <v>644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3:R99"/>
  <sheetViews>
    <sheetView workbookViewId="0" topLeftCell="A39">
      <selection activeCell="A66" sqref="A66"/>
    </sheetView>
  </sheetViews>
  <sheetFormatPr defaultColWidth="9.00390625" defaultRowHeight="12.75"/>
  <cols>
    <col min="8" max="8" width="10.375" style="0" customWidth="1"/>
    <col min="9" max="9" width="0.37109375" style="0" hidden="1" customWidth="1"/>
    <col min="10" max="12" width="9.125" style="0" hidden="1" customWidth="1"/>
  </cols>
  <sheetData>
    <row r="3" ht="12.75">
      <c r="D3" s="3" t="s">
        <v>0</v>
      </c>
    </row>
    <row r="4" ht="12.75">
      <c r="D4" s="3" t="s">
        <v>1</v>
      </c>
    </row>
    <row r="5" ht="12.75">
      <c r="D5" s="3" t="s">
        <v>120</v>
      </c>
    </row>
    <row r="6" ht="12.75">
      <c r="D6" s="3" t="s">
        <v>36</v>
      </c>
    </row>
    <row r="7" spans="2:13" ht="12.75">
      <c r="B7" t="s">
        <v>12</v>
      </c>
      <c r="M7" s="2">
        <v>169105.13</v>
      </c>
    </row>
    <row r="9" spans="2:3" ht="12.75">
      <c r="B9" s="2" t="s">
        <v>2</v>
      </c>
      <c r="C9" s="2"/>
    </row>
    <row r="11" spans="2:13" ht="12.75">
      <c r="B11" t="s">
        <v>3</v>
      </c>
      <c r="M11">
        <v>55720.95</v>
      </c>
    </row>
    <row r="12" spans="2:13" ht="12.75">
      <c r="B12" t="s">
        <v>4</v>
      </c>
      <c r="M12">
        <v>157834.47</v>
      </c>
    </row>
    <row r="13" spans="2:13" ht="12.75">
      <c r="B13" t="s">
        <v>5</v>
      </c>
      <c r="M13">
        <v>43371.8</v>
      </c>
    </row>
    <row r="14" spans="2:13" ht="12.75">
      <c r="B14" t="s">
        <v>6</v>
      </c>
      <c r="M14">
        <v>823.08</v>
      </c>
    </row>
    <row r="15" spans="2:13" ht="12.75">
      <c r="B15" t="s">
        <v>7</v>
      </c>
      <c r="M15">
        <v>850799.4</v>
      </c>
    </row>
    <row r="16" spans="2:13" ht="12.75">
      <c r="B16" t="s">
        <v>8</v>
      </c>
      <c r="M16">
        <v>225519.92</v>
      </c>
    </row>
    <row r="17" spans="2:13" ht="12.75">
      <c r="B17" t="s">
        <v>9</v>
      </c>
      <c r="M17">
        <v>400930.09</v>
      </c>
    </row>
    <row r="18" spans="2:13" ht="12.75">
      <c r="B18" t="s">
        <v>547</v>
      </c>
      <c r="M18">
        <v>1535</v>
      </c>
    </row>
    <row r="19" spans="2:13" ht="12.75">
      <c r="B19" s="2" t="s">
        <v>10</v>
      </c>
      <c r="M19" s="2">
        <f>SUM(M11:M18)</f>
        <v>1736534.71</v>
      </c>
    </row>
    <row r="20" spans="2:13" ht="12.75">
      <c r="B20" t="s">
        <v>11</v>
      </c>
      <c r="M20">
        <v>1687395</v>
      </c>
    </row>
    <row r="22" spans="2:13" ht="12.75">
      <c r="B22" t="s">
        <v>13</v>
      </c>
      <c r="M22" s="2">
        <f>M7+M19-M20</f>
        <v>218244.83999999985</v>
      </c>
    </row>
    <row r="24" spans="2:4" ht="12.75">
      <c r="B24" s="2" t="s">
        <v>14</v>
      </c>
      <c r="C24" s="2"/>
      <c r="D24" s="2"/>
    </row>
    <row r="26" spans="2:13" ht="12.75">
      <c r="B26" s="2" t="s">
        <v>15</v>
      </c>
      <c r="M26" s="2">
        <f>M17</f>
        <v>400930.09</v>
      </c>
    </row>
    <row r="28" spans="2:13" ht="12.75">
      <c r="B28" s="2" t="s">
        <v>16</v>
      </c>
      <c r="M28" s="2">
        <f>SUM(M30:M41)</f>
        <v>247610.69999999998</v>
      </c>
    </row>
    <row r="29" ht="12.75">
      <c r="B29" t="s">
        <v>40</v>
      </c>
    </row>
    <row r="30" spans="2:13" ht="12.75">
      <c r="B30" t="s">
        <v>17</v>
      </c>
      <c r="M30" t="s">
        <v>121</v>
      </c>
    </row>
    <row r="31" spans="2:13" ht="12.75">
      <c r="B31" t="s">
        <v>18</v>
      </c>
      <c r="M31">
        <v>8601.84</v>
      </c>
    </row>
    <row r="32" spans="2:13" ht="12.75">
      <c r="B32" t="s">
        <v>19</v>
      </c>
      <c r="M32">
        <v>56221.8</v>
      </c>
    </row>
    <row r="33" spans="2:13" ht="12.75">
      <c r="B33" t="s">
        <v>96</v>
      </c>
      <c r="M33">
        <v>21113.64</v>
      </c>
    </row>
    <row r="34" spans="2:13" ht="12.75">
      <c r="B34" t="s">
        <v>20</v>
      </c>
      <c r="M34">
        <v>1710.15</v>
      </c>
    </row>
    <row r="35" spans="2:13" ht="12.75">
      <c r="B35" t="s">
        <v>21</v>
      </c>
      <c r="M35">
        <v>36362.28</v>
      </c>
    </row>
    <row r="36" spans="2:13" ht="12.75">
      <c r="B36" t="s">
        <v>22</v>
      </c>
      <c r="M36">
        <v>8601.84</v>
      </c>
    </row>
    <row r="37" spans="2:13" ht="12.75">
      <c r="B37" t="s">
        <v>23</v>
      </c>
      <c r="M37">
        <v>61776.84</v>
      </c>
    </row>
    <row r="38" ht="12.75">
      <c r="B38" t="s">
        <v>24</v>
      </c>
    </row>
    <row r="39" ht="12.75">
      <c r="B39" t="s">
        <v>25</v>
      </c>
    </row>
    <row r="40" ht="12.75">
      <c r="B40" t="s">
        <v>32</v>
      </c>
    </row>
    <row r="41" spans="2:13" ht="12.75">
      <c r="B41" t="s">
        <v>33</v>
      </c>
      <c r="M41" s="2">
        <f>SUM(M44:M58)</f>
        <v>53222.310000000005</v>
      </c>
    </row>
    <row r="42" ht="12.75">
      <c r="B42" t="s">
        <v>31</v>
      </c>
    </row>
    <row r="43" ht="12.75">
      <c r="B43" t="s">
        <v>37</v>
      </c>
    </row>
    <row r="44" spans="2:18" ht="12.75">
      <c r="B44" t="s">
        <v>64</v>
      </c>
      <c r="M44">
        <v>32256.9</v>
      </c>
      <c r="Q44">
        <v>64513.8</v>
      </c>
      <c r="R44">
        <f>Q44/2</f>
        <v>32256.9</v>
      </c>
    </row>
    <row r="45" spans="2:13" ht="12.75">
      <c r="B45" s="12" t="s">
        <v>27</v>
      </c>
      <c r="C45" s="12"/>
      <c r="D45" s="12"/>
      <c r="E45" s="12"/>
      <c r="F45" s="12"/>
      <c r="I45" s="10">
        <v>414.12</v>
      </c>
      <c r="J45" s="10"/>
      <c r="K45" s="10"/>
      <c r="L45" s="9"/>
      <c r="M45" s="12">
        <f>I45+K45+L45</f>
        <v>414.12</v>
      </c>
    </row>
    <row r="46" spans="2:13" ht="12.75">
      <c r="B46" s="7" t="s">
        <v>75</v>
      </c>
      <c r="C46" s="12"/>
      <c r="D46" s="12"/>
      <c r="E46" s="12"/>
      <c r="F46" s="12"/>
      <c r="I46" s="10">
        <v>288</v>
      </c>
      <c r="J46" s="10"/>
      <c r="K46" s="10"/>
      <c r="L46" s="9"/>
      <c r="M46" s="1">
        <v>288</v>
      </c>
    </row>
    <row r="47" spans="2:13" ht="12.75">
      <c r="B47" s="12" t="s">
        <v>122</v>
      </c>
      <c r="C47" s="12"/>
      <c r="D47" s="12"/>
      <c r="E47" s="12"/>
      <c r="F47" s="12"/>
      <c r="I47" s="10">
        <v>945.06</v>
      </c>
      <c r="J47" s="10"/>
      <c r="K47" s="10"/>
      <c r="L47" s="9"/>
      <c r="M47" s="12">
        <f aca="true" t="shared" si="0" ref="M47:M53">I47+K47</f>
        <v>945.06</v>
      </c>
    </row>
    <row r="48" spans="2:13" ht="12.75">
      <c r="B48" s="12" t="s">
        <v>28</v>
      </c>
      <c r="C48" s="12"/>
      <c r="D48" s="12"/>
      <c r="E48" s="12"/>
      <c r="F48" s="12"/>
      <c r="I48" s="10">
        <v>625.71</v>
      </c>
      <c r="J48" s="10"/>
      <c r="K48" s="10">
        <v>86.43</v>
      </c>
      <c r="L48" s="9"/>
      <c r="M48" s="12">
        <f t="shared" si="0"/>
        <v>712.1400000000001</v>
      </c>
    </row>
    <row r="49" spans="2:13" ht="12.75">
      <c r="B49" s="12" t="s">
        <v>123</v>
      </c>
      <c r="C49" s="12"/>
      <c r="D49" s="12"/>
      <c r="E49" s="12"/>
      <c r="F49" s="12"/>
      <c r="I49" s="10">
        <v>1417.59</v>
      </c>
      <c r="J49" s="10"/>
      <c r="K49" s="10">
        <v>147.56</v>
      </c>
      <c r="L49" s="9"/>
      <c r="M49" s="12">
        <f t="shared" si="0"/>
        <v>1565.1499999999999</v>
      </c>
    </row>
    <row r="50" spans="2:13" ht="12.75">
      <c r="B50" s="12" t="s">
        <v>77</v>
      </c>
      <c r="C50" s="12"/>
      <c r="D50" s="12"/>
      <c r="E50" s="12"/>
      <c r="F50" s="12"/>
      <c r="I50" s="10">
        <v>417.14</v>
      </c>
      <c r="J50" s="10"/>
      <c r="K50" s="10">
        <v>120.12</v>
      </c>
      <c r="L50" s="9"/>
      <c r="M50" s="12">
        <f t="shared" si="0"/>
        <v>537.26</v>
      </c>
    </row>
    <row r="51" spans="2:13" ht="12.75">
      <c r="B51" s="12" t="s">
        <v>124</v>
      </c>
      <c r="C51" s="12"/>
      <c r="D51" s="12"/>
      <c r="E51" s="12"/>
      <c r="F51" s="12"/>
      <c r="I51" s="10">
        <v>2835.18</v>
      </c>
      <c r="J51" s="10"/>
      <c r="K51" s="10">
        <v>1157.2</v>
      </c>
      <c r="L51" s="9"/>
      <c r="M51" s="12">
        <f t="shared" si="0"/>
        <v>3992.38</v>
      </c>
    </row>
    <row r="52" spans="2:13" ht="12.75">
      <c r="B52" s="12" t="s">
        <v>125</v>
      </c>
      <c r="C52" s="12"/>
      <c r="D52" s="12"/>
      <c r="E52" s="12"/>
      <c r="F52" s="12"/>
      <c r="I52" s="10">
        <v>1417.59</v>
      </c>
      <c r="J52" s="10"/>
      <c r="K52" s="10">
        <v>1147.5</v>
      </c>
      <c r="L52" s="9"/>
      <c r="M52" s="12">
        <f t="shared" si="0"/>
        <v>2565.09</v>
      </c>
    </row>
    <row r="53" spans="2:13" ht="12.75">
      <c r="B53" s="12" t="s">
        <v>95</v>
      </c>
      <c r="C53" s="12"/>
      <c r="D53" s="12"/>
      <c r="E53" s="12"/>
      <c r="F53" s="12"/>
      <c r="I53">
        <v>945.06</v>
      </c>
      <c r="K53">
        <v>107.89</v>
      </c>
      <c r="M53">
        <f t="shared" si="0"/>
        <v>1052.95</v>
      </c>
    </row>
    <row r="54" spans="2:13" ht="12.75">
      <c r="B54" s="12" t="s">
        <v>126</v>
      </c>
      <c r="C54" s="12"/>
      <c r="D54" s="12"/>
      <c r="E54" s="12"/>
      <c r="F54" s="12"/>
      <c r="I54">
        <v>945.06</v>
      </c>
      <c r="M54">
        <f>I54+L54</f>
        <v>945.06</v>
      </c>
    </row>
    <row r="55" spans="2:13" ht="12.75">
      <c r="B55" s="12" t="s">
        <v>127</v>
      </c>
      <c r="C55" s="12"/>
      <c r="D55" s="12"/>
      <c r="E55" s="12"/>
      <c r="F55" s="12"/>
      <c r="I55">
        <v>1890.12</v>
      </c>
      <c r="K55">
        <v>715.43</v>
      </c>
      <c r="M55">
        <f>I55+K55</f>
        <v>2605.5499999999997</v>
      </c>
    </row>
    <row r="56" spans="2:13" ht="12.75">
      <c r="B56" s="12" t="s">
        <v>128</v>
      </c>
      <c r="C56" s="12"/>
      <c r="D56" s="12"/>
      <c r="E56" s="12"/>
      <c r="F56" s="12"/>
      <c r="I56">
        <v>1653.86</v>
      </c>
      <c r="K56">
        <v>1486.38</v>
      </c>
      <c r="M56">
        <f>I56+K56</f>
        <v>3140.24</v>
      </c>
    </row>
    <row r="57" spans="2:13" ht="12.75">
      <c r="B57" s="12" t="s">
        <v>110</v>
      </c>
      <c r="C57" s="12"/>
      <c r="D57" s="12"/>
      <c r="E57" s="12"/>
      <c r="F57" s="12"/>
      <c r="I57">
        <v>945.06</v>
      </c>
      <c r="K57">
        <v>283.88</v>
      </c>
      <c r="M57">
        <f>I57+K57</f>
        <v>1228.94</v>
      </c>
    </row>
    <row r="58" spans="2:13" ht="12.75">
      <c r="B58" s="12" t="s">
        <v>129</v>
      </c>
      <c r="C58" s="12"/>
      <c r="D58" s="12"/>
      <c r="E58" s="12"/>
      <c r="F58" s="12"/>
      <c r="I58">
        <v>708.8</v>
      </c>
      <c r="K58">
        <v>264.67</v>
      </c>
      <c r="M58">
        <f>I58+K58</f>
        <v>973.47</v>
      </c>
    </row>
    <row r="59" spans="2:13" ht="12.75">
      <c r="B59" t="s">
        <v>39</v>
      </c>
      <c r="I59" s="2" t="e">
        <f>#REF!-#REF!</f>
        <v>#REF!</v>
      </c>
      <c r="M59">
        <f>M26-M28</f>
        <v>153319.39000000004</v>
      </c>
    </row>
    <row r="60" spans="2:13" ht="12.75">
      <c r="B60" t="s">
        <v>35</v>
      </c>
      <c r="E60" s="2"/>
      <c r="I60" s="2">
        <v>307.62</v>
      </c>
      <c r="M60">
        <v>121413.1</v>
      </c>
    </row>
    <row r="62" ht="12.75">
      <c r="B62" t="s">
        <v>544</v>
      </c>
    </row>
    <row r="98" spans="2:9" ht="12.75">
      <c r="B98" t="s">
        <v>39</v>
      </c>
      <c r="I98" s="2">
        <f>M26-M28</f>
        <v>153319.39000000004</v>
      </c>
    </row>
    <row r="99" spans="2:9" ht="12.75">
      <c r="B99" t="s">
        <v>35</v>
      </c>
      <c r="E99" s="2"/>
      <c r="I9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N52"/>
  <sheetViews>
    <sheetView workbookViewId="0" topLeftCell="A22">
      <selection activeCell="E53" sqref="E53"/>
    </sheetView>
  </sheetViews>
  <sheetFormatPr defaultColWidth="9.00390625" defaultRowHeight="12.75"/>
  <sheetData>
    <row r="3" ht="12.75">
      <c r="D3" s="3" t="s">
        <v>0</v>
      </c>
    </row>
    <row r="4" ht="12.75">
      <c r="D4" s="3" t="s">
        <v>1</v>
      </c>
    </row>
    <row r="5" ht="12.75">
      <c r="D5" s="3" t="s">
        <v>116</v>
      </c>
    </row>
    <row r="6" ht="12.75">
      <c r="D6" s="3" t="s">
        <v>36</v>
      </c>
    </row>
    <row r="7" spans="2:9" ht="12.75">
      <c r="B7" t="s">
        <v>12</v>
      </c>
      <c r="I7" s="2">
        <v>27993.89</v>
      </c>
    </row>
    <row r="9" spans="2:3" ht="12.75">
      <c r="B9" s="2" t="s">
        <v>2</v>
      </c>
      <c r="C9" s="2"/>
    </row>
    <row r="11" spans="2:9" ht="12.75">
      <c r="B11" t="s">
        <v>3</v>
      </c>
      <c r="I11">
        <v>6910.34</v>
      </c>
    </row>
    <row r="12" spans="2:9" ht="12.75">
      <c r="B12" t="s">
        <v>4</v>
      </c>
      <c r="I12">
        <v>22913.94</v>
      </c>
    </row>
    <row r="13" ht="12.75">
      <c r="B13" t="s">
        <v>5</v>
      </c>
    </row>
    <row r="14" spans="2:9" ht="12.75">
      <c r="B14" t="s">
        <v>6</v>
      </c>
      <c r="I14">
        <v>1123.56</v>
      </c>
    </row>
    <row r="15" spans="2:9" ht="12.75">
      <c r="B15" t="s">
        <v>7</v>
      </c>
      <c r="I15">
        <v>117895.68</v>
      </c>
    </row>
    <row r="16" spans="2:9" ht="12.75">
      <c r="B16" t="s">
        <v>8</v>
      </c>
      <c r="I16">
        <v>60642.57</v>
      </c>
    </row>
    <row r="17" spans="2:9" ht="12.75">
      <c r="B17" t="s">
        <v>9</v>
      </c>
      <c r="I17">
        <v>55023.06</v>
      </c>
    </row>
    <row r="18" spans="2:9" ht="12.75">
      <c r="B18" s="2" t="s">
        <v>10</v>
      </c>
      <c r="I18" s="2">
        <f>SUM(I11:I17)</f>
        <v>264509.15</v>
      </c>
    </row>
    <row r="19" spans="2:9" ht="12.75">
      <c r="B19" t="s">
        <v>11</v>
      </c>
      <c r="I19">
        <v>235669.13</v>
      </c>
    </row>
    <row r="21" spans="2:9" ht="12.75">
      <c r="B21" t="s">
        <v>13</v>
      </c>
      <c r="I21" s="2">
        <f>I7+I18-I19</f>
        <v>56833.91000000003</v>
      </c>
    </row>
    <row r="23" spans="2:4" ht="12.75">
      <c r="B23" s="2" t="s">
        <v>14</v>
      </c>
      <c r="C23" s="2"/>
      <c r="D23" s="2"/>
    </row>
    <row r="25" spans="2:9" ht="12.75">
      <c r="B25" s="2" t="s">
        <v>15</v>
      </c>
      <c r="I25" s="2">
        <f>I17</f>
        <v>55023.06</v>
      </c>
    </row>
    <row r="27" spans="2:9" ht="12.75">
      <c r="B27" s="2" t="s">
        <v>16</v>
      </c>
      <c r="I27" s="2">
        <f>SUM(I29:I40)</f>
        <v>45413.649999999994</v>
      </c>
    </row>
    <row r="28" ht="12.75">
      <c r="B28" t="s">
        <v>40</v>
      </c>
    </row>
    <row r="29" spans="2:9" ht="12.75">
      <c r="B29" t="s">
        <v>17</v>
      </c>
      <c r="I29">
        <v>8723.04</v>
      </c>
    </row>
    <row r="30" spans="2:9" ht="12.75">
      <c r="B30" t="s">
        <v>18</v>
      </c>
      <c r="I30">
        <v>1191.96</v>
      </c>
    </row>
    <row r="31" spans="2:9" ht="12.75">
      <c r="B31" t="s">
        <v>19</v>
      </c>
      <c r="I31">
        <v>8289.6</v>
      </c>
    </row>
    <row r="32" spans="2:9" ht="12.75">
      <c r="B32" t="s">
        <v>96</v>
      </c>
      <c r="I32">
        <v>2925.72</v>
      </c>
    </row>
    <row r="33" spans="2:9" ht="12.75">
      <c r="B33" t="s">
        <v>20</v>
      </c>
      <c r="I33">
        <v>0</v>
      </c>
    </row>
    <row r="34" spans="2:9" ht="12.75">
      <c r="B34" t="s">
        <v>21</v>
      </c>
      <c r="I34">
        <v>5038.8</v>
      </c>
    </row>
    <row r="35" spans="2:9" ht="12.75">
      <c r="B35" t="s">
        <v>22</v>
      </c>
      <c r="I35">
        <v>1191.96</v>
      </c>
    </row>
    <row r="36" spans="2:9" ht="12.75">
      <c r="B36" t="s">
        <v>23</v>
      </c>
      <c r="I36">
        <v>8560.44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9" ht="12.75">
      <c r="B40" t="s">
        <v>33</v>
      </c>
      <c r="I40" s="2">
        <f>SUM(I43:I48)</f>
        <v>9492.13</v>
      </c>
    </row>
    <row r="41" ht="12.75">
      <c r="B41" t="s">
        <v>31</v>
      </c>
    </row>
    <row r="42" ht="12.75">
      <c r="B42" t="s">
        <v>37</v>
      </c>
    </row>
    <row r="43" spans="2:14" ht="12.75">
      <c r="B43" t="s">
        <v>64</v>
      </c>
      <c r="I43">
        <v>4469.88</v>
      </c>
      <c r="M43">
        <v>8939.76</v>
      </c>
      <c r="N43">
        <f>M43/2</f>
        <v>4469.88</v>
      </c>
    </row>
    <row r="44" spans="2:9" ht="12.75">
      <c r="B44" t="s">
        <v>117</v>
      </c>
      <c r="I44">
        <v>243.58</v>
      </c>
    </row>
    <row r="45" spans="2:9" ht="12.75">
      <c r="B45" t="s">
        <v>27</v>
      </c>
      <c r="I45">
        <v>207.06</v>
      </c>
    </row>
    <row r="46" spans="2:9" ht="12.75">
      <c r="B46" t="s">
        <v>118</v>
      </c>
      <c r="I46">
        <v>3945.9</v>
      </c>
    </row>
    <row r="47" spans="2:9" ht="12.75">
      <c r="B47" t="s">
        <v>119</v>
      </c>
      <c r="I47">
        <v>208.57</v>
      </c>
    </row>
    <row r="48" spans="2:9" ht="12.75">
      <c r="B48" t="s">
        <v>117</v>
      </c>
      <c r="I48">
        <v>417.14</v>
      </c>
    </row>
    <row r="49" spans="2:9" ht="12.75">
      <c r="B49" t="s">
        <v>39</v>
      </c>
      <c r="I49" s="2">
        <f>I25-I27</f>
        <v>9609.410000000003</v>
      </c>
    </row>
    <row r="50" spans="2:9" ht="12.75">
      <c r="B50" t="s">
        <v>35</v>
      </c>
      <c r="E50" s="2"/>
      <c r="I50" s="2">
        <v>4900.37</v>
      </c>
    </row>
    <row r="52" ht="12.75">
      <c r="B52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2:P51"/>
  <sheetViews>
    <sheetView workbookViewId="0" topLeftCell="A25">
      <selection activeCell="E55" sqref="E55"/>
    </sheetView>
  </sheetViews>
  <sheetFormatPr defaultColWidth="9.00390625" defaultRowHeight="12.75"/>
  <cols>
    <col min="7" max="7" width="11.00390625" style="0" customWidth="1"/>
    <col min="8" max="8" width="8.75390625" style="0" customWidth="1"/>
    <col min="9" max="9" width="9.875" style="0" customWidth="1"/>
    <col min="10" max="10" width="11.25390625" style="0" customWidth="1"/>
    <col min="11" max="11" width="10.25390625" style="0" customWidth="1"/>
    <col min="12" max="12" width="7.75390625" style="0" customWidth="1"/>
    <col min="13" max="13" width="8.375" style="0" customWidth="1"/>
    <col min="14" max="14" width="10.25390625" style="0" hidden="1" customWidth="1"/>
    <col min="15" max="15" width="6.875" style="0" hidden="1" customWidth="1"/>
    <col min="16" max="16" width="10.25390625" style="0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115</v>
      </c>
    </row>
    <row r="5" ht="12.75">
      <c r="D5" s="3" t="s">
        <v>36</v>
      </c>
    </row>
    <row r="6" spans="2:9" ht="12.75">
      <c r="B6" t="s">
        <v>12</v>
      </c>
      <c r="I6" s="2">
        <v>14344.9</v>
      </c>
    </row>
    <row r="8" spans="2:3" ht="12.75">
      <c r="B8" s="2" t="s">
        <v>2</v>
      </c>
      <c r="C8" s="2"/>
    </row>
    <row r="10" spans="2:9" ht="12.75">
      <c r="B10" t="s">
        <v>3</v>
      </c>
      <c r="I10">
        <v>6631.4</v>
      </c>
    </row>
    <row r="11" spans="2:9" ht="12.75">
      <c r="B11" t="s">
        <v>4</v>
      </c>
      <c r="I11">
        <v>21025.45</v>
      </c>
    </row>
    <row r="12" spans="2:9" ht="12.75">
      <c r="B12" t="s">
        <v>5</v>
      </c>
      <c r="I12">
        <v>593.64</v>
      </c>
    </row>
    <row r="13" spans="2:9" ht="12.75">
      <c r="B13" t="s">
        <v>6</v>
      </c>
      <c r="I13">
        <v>200.4</v>
      </c>
    </row>
    <row r="14" spans="2:9" ht="12.75">
      <c r="B14" t="s">
        <v>7</v>
      </c>
      <c r="I14">
        <v>115798.8</v>
      </c>
    </row>
    <row r="15" spans="2:9" ht="12.75">
      <c r="B15" t="s">
        <v>8</v>
      </c>
      <c r="I15">
        <v>37333.68</v>
      </c>
    </row>
    <row r="16" spans="2:9" ht="12.75">
      <c r="B16" t="s">
        <v>9</v>
      </c>
      <c r="I16">
        <v>54042.71</v>
      </c>
    </row>
    <row r="17" spans="2:9" ht="12.75">
      <c r="B17" s="2" t="s">
        <v>10</v>
      </c>
      <c r="I17" s="2">
        <f>SUM(I10:I16)</f>
        <v>235626.08</v>
      </c>
    </row>
    <row r="18" spans="2:9" ht="12.75">
      <c r="B18" t="s">
        <v>11</v>
      </c>
      <c r="I18">
        <v>227613.02</v>
      </c>
    </row>
    <row r="20" spans="2:9" ht="12.75">
      <c r="B20" t="s">
        <v>13</v>
      </c>
      <c r="I20" s="2">
        <f>I6+I17-I18</f>
        <v>22357.959999999992</v>
      </c>
    </row>
    <row r="22" spans="2:4" ht="12.75">
      <c r="B22" s="2" t="s">
        <v>14</v>
      </c>
      <c r="C22" s="2"/>
      <c r="D22" s="2"/>
    </row>
    <row r="24" spans="2:9" ht="12.75">
      <c r="B24" s="2" t="s">
        <v>15</v>
      </c>
      <c r="I24" s="2">
        <f>I16</f>
        <v>54042.71</v>
      </c>
    </row>
    <row r="26" spans="2:9" ht="12.75">
      <c r="B26" s="2" t="s">
        <v>16</v>
      </c>
      <c r="I26" s="2">
        <f>SUM(I28:I39)</f>
        <v>45981.079999999994</v>
      </c>
    </row>
    <row r="27" ht="12.75">
      <c r="B27" t="s">
        <v>40</v>
      </c>
    </row>
    <row r="28" spans="2:9" ht="12.75">
      <c r="B28" t="s">
        <v>17</v>
      </c>
      <c r="I28">
        <v>8567.88</v>
      </c>
    </row>
    <row r="29" spans="2:9" ht="12.75">
      <c r="B29" t="s">
        <v>18</v>
      </c>
      <c r="I29">
        <v>1170.72</v>
      </c>
    </row>
    <row r="30" spans="2:9" ht="12.75">
      <c r="B30" t="s">
        <v>19</v>
      </c>
      <c r="I30">
        <v>8142.12</v>
      </c>
    </row>
    <row r="31" spans="2:9" ht="12.75">
      <c r="B31" t="s">
        <v>96</v>
      </c>
      <c r="I31">
        <v>2873.64</v>
      </c>
    </row>
    <row r="32" spans="2:9" ht="12.75">
      <c r="B32" t="s">
        <v>20</v>
      </c>
      <c r="I32">
        <v>0</v>
      </c>
    </row>
    <row r="33" spans="2:9" ht="12.75">
      <c r="B33" t="s">
        <v>21</v>
      </c>
      <c r="I33">
        <v>4949.16</v>
      </c>
    </row>
    <row r="34" spans="2:9" ht="12.75">
      <c r="B34" t="s">
        <v>22</v>
      </c>
      <c r="I34">
        <v>1170.72</v>
      </c>
    </row>
    <row r="35" spans="2:9" ht="12.75">
      <c r="B35" t="s">
        <v>23</v>
      </c>
      <c r="I35">
        <v>8408.16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9" ht="12.75">
      <c r="B39" t="s">
        <v>33</v>
      </c>
      <c r="I39" s="2">
        <f>SUM(I42:I47)</f>
        <v>10698.68</v>
      </c>
    </row>
    <row r="40" ht="12.75">
      <c r="B40" t="s">
        <v>31</v>
      </c>
    </row>
    <row r="41" ht="12.75">
      <c r="B41" t="s">
        <v>37</v>
      </c>
    </row>
    <row r="42" spans="2:16" ht="12.75">
      <c r="B42" t="s">
        <v>64</v>
      </c>
      <c r="I42">
        <v>4390.38</v>
      </c>
      <c r="M42">
        <v>8780.76</v>
      </c>
      <c r="P42">
        <f>M42/2</f>
        <v>4390.38</v>
      </c>
    </row>
    <row r="43" spans="2:16" ht="12.75">
      <c r="B43" t="s">
        <v>27</v>
      </c>
      <c r="I43">
        <v>207.06</v>
      </c>
      <c r="L43" s="12"/>
      <c r="M43" s="12"/>
      <c r="N43" s="12"/>
      <c r="O43" s="12"/>
      <c r="P43" s="12"/>
    </row>
    <row r="44" spans="2:16" ht="12.75">
      <c r="B44" t="s">
        <v>111</v>
      </c>
      <c r="I44">
        <v>241.57</v>
      </c>
      <c r="L44" s="12"/>
      <c r="M44" s="12"/>
      <c r="N44" s="12"/>
      <c r="O44" s="12"/>
      <c r="P44" s="12"/>
    </row>
    <row r="45" spans="2:16" ht="12.75">
      <c r="B45" t="s">
        <v>112</v>
      </c>
      <c r="I45">
        <v>2055.78</v>
      </c>
      <c r="L45" s="12"/>
      <c r="M45" s="12"/>
      <c r="N45" s="12"/>
      <c r="O45" s="12"/>
      <c r="P45" s="12"/>
    </row>
    <row r="46" spans="2:16" ht="12.75">
      <c r="B46" t="s">
        <v>113</v>
      </c>
      <c r="I46">
        <v>1417.59</v>
      </c>
      <c r="L46" s="12"/>
      <c r="M46" s="12"/>
      <c r="N46" s="12"/>
      <c r="O46" s="12"/>
      <c r="P46" s="12"/>
    </row>
    <row r="47" spans="2:16" ht="12.75">
      <c r="B47" t="s">
        <v>114</v>
      </c>
      <c r="I47">
        <v>2386.3</v>
      </c>
      <c r="L47" s="12"/>
      <c r="M47" s="12"/>
      <c r="N47" s="12"/>
      <c r="O47" s="12"/>
      <c r="P47" s="12"/>
    </row>
    <row r="48" spans="2:9" ht="12.75">
      <c r="B48" t="s">
        <v>39</v>
      </c>
      <c r="I48" s="2">
        <f>I24-I26</f>
        <v>8061.630000000005</v>
      </c>
    </row>
    <row r="49" spans="2:9" ht="12.75">
      <c r="B49" t="s">
        <v>35</v>
      </c>
      <c r="E49" s="2"/>
      <c r="I49" s="2">
        <v>2727.56</v>
      </c>
    </row>
    <row r="51" ht="12.75">
      <c r="B51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8"/>
  <sheetViews>
    <sheetView workbookViewId="0" topLeftCell="A31">
      <selection activeCell="Q42" sqref="Q42:R42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498</v>
      </c>
    </row>
    <row r="5" ht="12.75">
      <c r="D5" s="3" t="s">
        <v>36</v>
      </c>
    </row>
    <row r="6" spans="2:13" ht="12.75">
      <c r="B6" t="s">
        <v>12</v>
      </c>
      <c r="M6" s="2">
        <v>202966.07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18002.39</v>
      </c>
    </row>
    <row r="11" spans="2:13" ht="12.75">
      <c r="B11" t="s">
        <v>4</v>
      </c>
      <c r="M11">
        <v>57932.74</v>
      </c>
    </row>
    <row r="12" spans="2:13" ht="12.75">
      <c r="B12" t="s">
        <v>5</v>
      </c>
      <c r="M12">
        <v>7252.91</v>
      </c>
    </row>
    <row r="13" spans="2:13" ht="12.75">
      <c r="B13" t="s">
        <v>6</v>
      </c>
      <c r="M13">
        <v>1563.75</v>
      </c>
    </row>
    <row r="14" spans="2:13" ht="12.75">
      <c r="B14" t="s">
        <v>7</v>
      </c>
      <c r="M14">
        <v>337567.72</v>
      </c>
    </row>
    <row r="15" spans="2:13" ht="12.75">
      <c r="B15" t="s">
        <v>8</v>
      </c>
      <c r="M15">
        <v>104808.95</v>
      </c>
    </row>
    <row r="16" spans="2:13" ht="12.75">
      <c r="B16" t="s">
        <v>9</v>
      </c>
      <c r="M16">
        <v>159311.53</v>
      </c>
    </row>
    <row r="17" spans="2:13" ht="12.75">
      <c r="B17" s="2" t="s">
        <v>10</v>
      </c>
      <c r="M17" s="2">
        <f>SUM(M10:M16)</f>
        <v>686439.99</v>
      </c>
    </row>
    <row r="18" spans="2:13" ht="12.75">
      <c r="B18" t="s">
        <v>11</v>
      </c>
      <c r="M18">
        <v>696527.15</v>
      </c>
    </row>
    <row r="20" spans="2:13" ht="12.75">
      <c r="B20" t="s">
        <v>13</v>
      </c>
      <c r="M20" s="2">
        <f>M6+M17-M18</f>
        <v>192878.91000000003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159311.53</v>
      </c>
    </row>
    <row r="26" spans="2:13" ht="12.75">
      <c r="B26" s="2" t="s">
        <v>16</v>
      </c>
      <c r="M26" s="2">
        <f>SUM(M28:M39)</f>
        <v>129533.97999999998</v>
      </c>
    </row>
    <row r="27" ht="12.75">
      <c r="B27" t="s">
        <v>40</v>
      </c>
    </row>
    <row r="28" spans="2:13" ht="12.75">
      <c r="B28" t="s">
        <v>17</v>
      </c>
      <c r="M28">
        <v>24976.92</v>
      </c>
    </row>
    <row r="29" spans="2:13" ht="12.75">
      <c r="B29" t="s">
        <v>18</v>
      </c>
      <c r="M29">
        <v>3413.04</v>
      </c>
    </row>
    <row r="30" spans="2:13" ht="12.75">
      <c r="B30" t="s">
        <v>19</v>
      </c>
      <c r="M30">
        <v>23735.76</v>
      </c>
    </row>
    <row r="31" spans="2:13" ht="12.75">
      <c r="B31" t="s">
        <v>96</v>
      </c>
      <c r="M31">
        <v>8377.32</v>
      </c>
    </row>
    <row r="32" spans="2:13" ht="12.75">
      <c r="B32" t="s">
        <v>20</v>
      </c>
      <c r="M32">
        <v>542.7</v>
      </c>
    </row>
    <row r="33" spans="2:13" ht="12.75">
      <c r="B33" t="s">
        <v>21</v>
      </c>
      <c r="M33">
        <v>14427.6</v>
      </c>
    </row>
    <row r="34" spans="2:13" ht="12.75">
      <c r="B34" t="s">
        <v>22</v>
      </c>
      <c r="M34">
        <v>3413.04</v>
      </c>
    </row>
    <row r="35" spans="2:13" ht="12.75">
      <c r="B35" t="s">
        <v>23</v>
      </c>
      <c r="M35">
        <v>24511.44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SUM(M42:M54)</f>
        <v>26136.159999999996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14194.92</v>
      </c>
    </row>
    <row r="43" spans="2:13" ht="12.75">
      <c r="B43" t="s">
        <v>499</v>
      </c>
      <c r="I43">
        <v>417.14</v>
      </c>
      <c r="M43">
        <f>I43+K43</f>
        <v>417.14</v>
      </c>
    </row>
    <row r="44" spans="2:13" ht="12.75">
      <c r="B44" s="7" t="s">
        <v>75</v>
      </c>
      <c r="C44" s="12"/>
      <c r="D44" s="12"/>
      <c r="I44" s="1">
        <v>283</v>
      </c>
      <c r="J44" s="12"/>
      <c r="K44" s="12"/>
      <c r="L44" s="12"/>
      <c r="M44" s="1">
        <v>283</v>
      </c>
    </row>
    <row r="45" spans="2:13" ht="12.75">
      <c r="B45" t="s">
        <v>500</v>
      </c>
      <c r="I45">
        <v>834.28</v>
      </c>
      <c r="K45">
        <v>19.59</v>
      </c>
      <c r="M45">
        <f>I45+K45</f>
        <v>853.87</v>
      </c>
    </row>
    <row r="46" spans="2:13" ht="12.75">
      <c r="B46" t="s">
        <v>28</v>
      </c>
      <c r="I46">
        <v>417.14</v>
      </c>
      <c r="K46">
        <v>43.21</v>
      </c>
      <c r="M46">
        <f>I46+K46</f>
        <v>460.34999999999997</v>
      </c>
    </row>
    <row r="47" spans="2:13" ht="12.75">
      <c r="B47" t="s">
        <v>501</v>
      </c>
      <c r="I47">
        <v>1890.12</v>
      </c>
      <c r="K47">
        <v>59.66</v>
      </c>
      <c r="M47">
        <f>I47+K47</f>
        <v>1949.78</v>
      </c>
    </row>
    <row r="48" spans="2:13" ht="12.75">
      <c r="B48" t="s">
        <v>111</v>
      </c>
      <c r="I48">
        <v>278.09</v>
      </c>
      <c r="K48">
        <v>99</v>
      </c>
      <c r="M48">
        <f>I48+K48</f>
        <v>377.09</v>
      </c>
    </row>
    <row r="49" spans="2:13" ht="12.75">
      <c r="B49" t="s">
        <v>502</v>
      </c>
      <c r="I49">
        <v>834.28</v>
      </c>
      <c r="K49">
        <v>350</v>
      </c>
      <c r="M49">
        <f>K49+I49</f>
        <v>1184.28</v>
      </c>
    </row>
    <row r="50" spans="2:13" ht="12.75">
      <c r="B50" t="s">
        <v>503</v>
      </c>
      <c r="I50">
        <v>1417.59</v>
      </c>
      <c r="M50">
        <f>I50+K50</f>
        <v>1417.59</v>
      </c>
    </row>
    <row r="51" spans="2:13" ht="12.75">
      <c r="B51" t="s">
        <v>504</v>
      </c>
      <c r="I51">
        <v>1417.59</v>
      </c>
      <c r="K51">
        <v>81.11</v>
      </c>
      <c r="M51">
        <f>I51+K51</f>
        <v>1498.6999999999998</v>
      </c>
    </row>
    <row r="52" spans="2:13" ht="12.75">
      <c r="B52" t="s">
        <v>142</v>
      </c>
      <c r="I52">
        <v>834.28</v>
      </c>
      <c r="M52">
        <f>I52+K52</f>
        <v>834.28</v>
      </c>
    </row>
    <row r="53" spans="2:13" ht="12.75">
      <c r="B53" t="s">
        <v>95</v>
      </c>
      <c r="I53">
        <v>1890.12</v>
      </c>
      <c r="K53">
        <v>223.12</v>
      </c>
      <c r="M53">
        <f>I53+K53</f>
        <v>2113.24</v>
      </c>
    </row>
    <row r="54" spans="2:13" ht="12.75">
      <c r="B54" t="s">
        <v>505</v>
      </c>
      <c r="I54">
        <v>417.14</v>
      </c>
      <c r="K54">
        <v>134.78</v>
      </c>
      <c r="M54">
        <f>I54+K54</f>
        <v>551.92</v>
      </c>
    </row>
    <row r="55" spans="2:13" ht="12.75">
      <c r="B55" s="12" t="s">
        <v>39</v>
      </c>
      <c r="C55" s="12"/>
      <c r="D55" s="12"/>
      <c r="M55" s="2">
        <f>M24-M26</f>
        <v>29777.550000000017</v>
      </c>
    </row>
    <row r="56" spans="2:13" ht="12.75">
      <c r="B56" t="s">
        <v>35</v>
      </c>
      <c r="E56" s="2"/>
      <c r="M56" s="2">
        <v>7667.15</v>
      </c>
    </row>
    <row r="58" ht="12.75">
      <c r="B58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3:U64"/>
  <sheetViews>
    <sheetView workbookViewId="0" topLeftCell="A44">
      <selection activeCell="B3" sqref="B3:P65"/>
    </sheetView>
  </sheetViews>
  <sheetFormatPr defaultColWidth="9.00390625" defaultRowHeight="12.75"/>
  <cols>
    <col min="8" max="8" width="9.875" style="0" customWidth="1"/>
    <col min="9" max="15" width="9.125" style="0" hidden="1" customWidth="1"/>
  </cols>
  <sheetData>
    <row r="3" ht="12.75">
      <c r="D3" s="6" t="s">
        <v>0</v>
      </c>
    </row>
    <row r="4" ht="12.75">
      <c r="D4" s="3" t="s">
        <v>1</v>
      </c>
    </row>
    <row r="5" ht="12.75">
      <c r="D5" s="3" t="s">
        <v>647</v>
      </c>
    </row>
    <row r="6" ht="12.75">
      <c r="D6" s="3" t="s">
        <v>36</v>
      </c>
    </row>
    <row r="7" spans="2:16" ht="12.75">
      <c r="B7" t="s">
        <v>12</v>
      </c>
      <c r="P7" s="2">
        <v>139888.79</v>
      </c>
    </row>
    <row r="9" spans="2:3" ht="12.75">
      <c r="B9" s="2" t="s">
        <v>2</v>
      </c>
      <c r="C9" s="2"/>
    </row>
    <row r="11" spans="2:16" ht="12.75">
      <c r="B11" t="s">
        <v>3</v>
      </c>
      <c r="P11">
        <v>57847.36</v>
      </c>
    </row>
    <row r="12" spans="2:16" ht="12.75">
      <c r="B12" t="s">
        <v>4</v>
      </c>
      <c r="P12">
        <v>175610.9</v>
      </c>
    </row>
    <row r="13" spans="2:16" ht="12.75">
      <c r="B13" t="s">
        <v>5</v>
      </c>
      <c r="P13">
        <v>24926.22</v>
      </c>
    </row>
    <row r="14" spans="2:16" ht="12.75">
      <c r="B14" t="s">
        <v>6</v>
      </c>
      <c r="P14">
        <v>1719.9</v>
      </c>
    </row>
    <row r="15" spans="2:16" ht="12.75">
      <c r="B15" t="s">
        <v>7</v>
      </c>
      <c r="P15">
        <v>847401.12</v>
      </c>
    </row>
    <row r="16" spans="2:16" ht="12.75">
      <c r="B16" t="s">
        <v>8</v>
      </c>
      <c r="P16">
        <v>272885.19</v>
      </c>
    </row>
    <row r="17" spans="2:16" ht="12.75">
      <c r="B17" t="s">
        <v>9</v>
      </c>
      <c r="P17">
        <v>380860.59</v>
      </c>
    </row>
    <row r="18" spans="2:16" ht="12.75">
      <c r="B18" s="2" t="s">
        <v>10</v>
      </c>
      <c r="P18" s="2">
        <f>SUM(P11:P17)</f>
        <v>1761251.28</v>
      </c>
    </row>
    <row r="19" spans="2:16" ht="12.75">
      <c r="B19" t="s">
        <v>11</v>
      </c>
      <c r="P19">
        <v>1721611.25</v>
      </c>
    </row>
    <row r="21" spans="2:16" ht="12.75">
      <c r="B21" t="s">
        <v>13</v>
      </c>
      <c r="P21" s="2">
        <f>P7+P18-P19</f>
        <v>179528.82000000007</v>
      </c>
    </row>
    <row r="23" spans="2:4" ht="12.75">
      <c r="B23" s="2" t="s">
        <v>14</v>
      </c>
      <c r="C23" s="2"/>
      <c r="D23" s="2"/>
    </row>
    <row r="25" spans="2:16" ht="12.75">
      <c r="B25" s="2" t="s">
        <v>15</v>
      </c>
      <c r="P25" s="2">
        <f>P17</f>
        <v>380860.59</v>
      </c>
    </row>
    <row r="27" spans="2:16" ht="12.75">
      <c r="B27" s="2" t="s">
        <v>16</v>
      </c>
      <c r="P27" s="2">
        <f>SUM(P29:P40)</f>
        <v>354387.12999999995</v>
      </c>
    </row>
    <row r="28" ht="12.75">
      <c r="B28" t="s">
        <v>40</v>
      </c>
    </row>
    <row r="29" spans="2:16" ht="12.75">
      <c r="B29" t="s">
        <v>17</v>
      </c>
      <c r="P29">
        <v>62790.24</v>
      </c>
    </row>
    <row r="30" spans="2:16" ht="12.75">
      <c r="B30" t="s">
        <v>18</v>
      </c>
      <c r="P30">
        <v>8580</v>
      </c>
    </row>
    <row r="31" spans="2:16" ht="12.75">
      <c r="B31" t="s">
        <v>19</v>
      </c>
      <c r="P31">
        <v>59670.24</v>
      </c>
    </row>
    <row r="32" spans="2:16" ht="12.75">
      <c r="B32" t="s">
        <v>96</v>
      </c>
      <c r="P32">
        <v>21060.12</v>
      </c>
    </row>
    <row r="33" spans="2:16" ht="12.75">
      <c r="B33" t="s">
        <v>20</v>
      </c>
      <c r="P33">
        <v>0</v>
      </c>
    </row>
    <row r="34" spans="2:16" ht="12.75">
      <c r="B34" t="s">
        <v>21</v>
      </c>
      <c r="P34">
        <v>36270.12</v>
      </c>
    </row>
    <row r="35" spans="2:16" ht="12.75">
      <c r="B35" t="s">
        <v>22</v>
      </c>
      <c r="P35">
        <v>8580</v>
      </c>
    </row>
    <row r="36" spans="2:16" ht="12.75">
      <c r="B36" t="s">
        <v>23</v>
      </c>
      <c r="P36">
        <v>61620.24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6" ht="12.75">
      <c r="B40" t="s">
        <v>33</v>
      </c>
      <c r="P40" s="2">
        <f>SUM(P43:P60)</f>
        <v>95816.16999999998</v>
      </c>
    </row>
    <row r="41" ht="12.75">
      <c r="B41" t="s">
        <v>31</v>
      </c>
    </row>
    <row r="42" ht="12.75">
      <c r="B42" t="s">
        <v>37</v>
      </c>
    </row>
    <row r="43" spans="2:21" ht="12.75">
      <c r="B43" t="s">
        <v>64</v>
      </c>
      <c r="P43">
        <v>32175.12</v>
      </c>
      <c r="T43">
        <v>64350.24</v>
      </c>
      <c r="U43">
        <f>T43/2</f>
        <v>32175.12</v>
      </c>
    </row>
    <row r="44" spans="2:16" ht="12.75">
      <c r="B44" s="12" t="s">
        <v>97</v>
      </c>
      <c r="C44" s="12"/>
      <c r="L44" s="12">
        <v>1653.85</v>
      </c>
      <c r="M44" s="12"/>
      <c r="N44" s="12"/>
      <c r="O44" s="12"/>
      <c r="P44" s="12">
        <f>L44+N44</f>
        <v>1653.85</v>
      </c>
    </row>
    <row r="45" spans="2:16" ht="15">
      <c r="B45" s="25" t="s">
        <v>98</v>
      </c>
      <c r="C45" s="26"/>
      <c r="E45" t="s">
        <v>587</v>
      </c>
      <c r="L45" s="12"/>
      <c r="M45" s="12"/>
      <c r="N45" s="12"/>
      <c r="O45" s="12"/>
      <c r="P45" s="8">
        <v>40683</v>
      </c>
    </row>
    <row r="46" spans="2:16" ht="12.75">
      <c r="B46" s="7" t="s">
        <v>75</v>
      </c>
      <c r="C46" s="12"/>
      <c r="L46" s="12"/>
      <c r="M46" s="12"/>
      <c r="N46" s="12"/>
      <c r="O46" s="12"/>
      <c r="P46" s="1">
        <v>347</v>
      </c>
    </row>
    <row r="47" spans="2:16" ht="12.75">
      <c r="B47" s="12" t="s">
        <v>100</v>
      </c>
      <c r="C47" s="12"/>
      <c r="L47" s="12">
        <v>3754.26</v>
      </c>
      <c r="M47" s="12"/>
      <c r="N47" s="12">
        <v>1147.5</v>
      </c>
      <c r="O47" s="12"/>
      <c r="P47" s="12">
        <f aca="true" t="shared" si="0" ref="P47:P55">L47+N47</f>
        <v>4901.76</v>
      </c>
    </row>
    <row r="48" spans="2:16" ht="12.75">
      <c r="B48" s="12" t="s">
        <v>28</v>
      </c>
      <c r="C48" s="12"/>
      <c r="L48" s="12">
        <v>834.28</v>
      </c>
      <c r="M48" s="12"/>
      <c r="N48" s="12">
        <v>86.43</v>
      </c>
      <c r="O48" s="12"/>
      <c r="P48" s="12">
        <f t="shared" si="0"/>
        <v>920.71</v>
      </c>
    </row>
    <row r="49" spans="2:16" ht="12.75">
      <c r="B49" s="12" t="s">
        <v>29</v>
      </c>
      <c r="C49" s="12"/>
      <c r="L49" s="12">
        <v>417.14</v>
      </c>
      <c r="M49" s="12"/>
      <c r="N49" s="12">
        <v>99</v>
      </c>
      <c r="O49" s="12"/>
      <c r="P49" s="12">
        <f t="shared" si="0"/>
        <v>516.14</v>
      </c>
    </row>
    <row r="50" spans="2:16" ht="12.75">
      <c r="B50" s="12" t="s">
        <v>77</v>
      </c>
      <c r="C50" s="12"/>
      <c r="L50" s="12">
        <v>347.62</v>
      </c>
      <c r="M50" s="12"/>
      <c r="N50" s="12">
        <v>180.18</v>
      </c>
      <c r="O50" s="12"/>
      <c r="P50" s="12">
        <f t="shared" si="0"/>
        <v>527.8</v>
      </c>
    </row>
    <row r="51" spans="2:16" ht="12.75">
      <c r="B51" s="12" t="s">
        <v>101</v>
      </c>
      <c r="C51" s="12"/>
      <c r="L51" s="12">
        <v>527.92</v>
      </c>
      <c r="M51" s="12"/>
      <c r="N51" s="12"/>
      <c r="O51" s="12"/>
      <c r="P51" s="12">
        <f t="shared" si="0"/>
        <v>527.92</v>
      </c>
    </row>
    <row r="52" spans="2:16" ht="12.75">
      <c r="B52" s="12" t="s">
        <v>95</v>
      </c>
      <c r="C52" s="12"/>
      <c r="L52" s="12">
        <v>2835.18</v>
      </c>
      <c r="M52" s="12"/>
      <c r="N52" s="12">
        <v>332.94</v>
      </c>
      <c r="O52" s="12"/>
      <c r="P52" s="12">
        <f t="shared" si="0"/>
        <v>3168.12</v>
      </c>
    </row>
    <row r="53" spans="2:16" ht="12.75">
      <c r="B53" s="12" t="s">
        <v>102</v>
      </c>
      <c r="C53" s="12"/>
      <c r="L53" s="12">
        <v>1890.12</v>
      </c>
      <c r="M53" s="12"/>
      <c r="N53" s="12">
        <v>216.21</v>
      </c>
      <c r="O53" s="12"/>
      <c r="P53" s="12">
        <f t="shared" si="0"/>
        <v>2106.33</v>
      </c>
    </row>
    <row r="54" spans="2:16" ht="12.75">
      <c r="B54" s="12" t="s">
        <v>103</v>
      </c>
      <c r="C54" s="12"/>
      <c r="L54" s="12">
        <v>417.14</v>
      </c>
      <c r="M54" s="12"/>
      <c r="N54" s="12"/>
      <c r="O54" s="12"/>
      <c r="P54" s="12">
        <f t="shared" si="0"/>
        <v>417.14</v>
      </c>
    </row>
    <row r="55" spans="2:16" ht="12.75">
      <c r="B55" s="12" t="s">
        <v>104</v>
      </c>
      <c r="C55" s="12"/>
      <c r="L55" s="12">
        <v>1890.12</v>
      </c>
      <c r="M55" s="12"/>
      <c r="N55" s="12">
        <v>365.7</v>
      </c>
      <c r="O55" s="12"/>
      <c r="P55" s="12">
        <f t="shared" si="0"/>
        <v>2255.8199999999997</v>
      </c>
    </row>
    <row r="56" spans="2:16" ht="12.75">
      <c r="B56" s="12" t="s">
        <v>106</v>
      </c>
      <c r="C56" s="12"/>
      <c r="J56" s="12"/>
      <c r="K56" s="12"/>
      <c r="L56" s="12">
        <v>1417.59</v>
      </c>
      <c r="M56" s="12"/>
      <c r="N56" s="12">
        <v>215.78</v>
      </c>
      <c r="O56" s="12"/>
      <c r="P56" s="12">
        <f>L56+N56</f>
        <v>1633.37</v>
      </c>
    </row>
    <row r="57" spans="2:16" ht="12.75">
      <c r="B57" s="12" t="s">
        <v>107</v>
      </c>
      <c r="C57" s="12"/>
      <c r="J57" s="12"/>
      <c r="K57" s="12"/>
      <c r="L57" s="12">
        <v>945.06</v>
      </c>
      <c r="M57" s="12"/>
      <c r="N57" s="12"/>
      <c r="O57" s="12"/>
      <c r="P57" s="12">
        <f>L57+N57</f>
        <v>945.06</v>
      </c>
    </row>
    <row r="58" spans="2:16" ht="12.75">
      <c r="B58" s="12" t="s">
        <v>108</v>
      </c>
      <c r="C58" s="12"/>
      <c r="J58" s="12"/>
      <c r="K58" s="12"/>
      <c r="L58" s="12">
        <v>1417.59</v>
      </c>
      <c r="M58" s="12"/>
      <c r="N58" s="12">
        <f>L58+O58</f>
        <v>1645.59</v>
      </c>
      <c r="O58" s="12">
        <v>228</v>
      </c>
      <c r="P58" s="12">
        <v>1645.59</v>
      </c>
    </row>
    <row r="59" spans="2:16" ht="12.75">
      <c r="B59" s="12" t="s">
        <v>109</v>
      </c>
      <c r="C59" s="12"/>
      <c r="L59" s="12">
        <v>417.14</v>
      </c>
      <c r="M59" s="12"/>
      <c r="N59" s="12">
        <f>L59+O59</f>
        <v>586.14</v>
      </c>
      <c r="O59" s="12">
        <v>169</v>
      </c>
      <c r="P59" s="12">
        <v>586.14</v>
      </c>
    </row>
    <row r="60" spans="2:16" ht="12.75">
      <c r="B60" s="12" t="s">
        <v>110</v>
      </c>
      <c r="C60" s="12"/>
      <c r="L60" s="12"/>
      <c r="M60" s="12"/>
      <c r="N60" s="12">
        <v>283.88</v>
      </c>
      <c r="O60" s="12">
        <v>521.42</v>
      </c>
      <c r="P60" s="12">
        <f>O60+N60</f>
        <v>805.3</v>
      </c>
    </row>
    <row r="61" spans="2:16" ht="12.75">
      <c r="B61" t="s">
        <v>39</v>
      </c>
      <c r="P61" s="2">
        <f>P25-P27</f>
        <v>26473.46000000008</v>
      </c>
    </row>
    <row r="62" spans="2:16" ht="12.75">
      <c r="B62" t="s">
        <v>35</v>
      </c>
      <c r="E62" s="2"/>
      <c r="P62" s="2">
        <v>52936.47</v>
      </c>
    </row>
    <row r="64" spans="2:6" ht="12.75">
      <c r="B64" t="s">
        <v>605</v>
      </c>
      <c r="F64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3:U55"/>
  <sheetViews>
    <sheetView workbookViewId="0" topLeftCell="A26">
      <selection activeCell="P44" sqref="P44"/>
    </sheetView>
  </sheetViews>
  <sheetFormatPr defaultColWidth="9.00390625" defaultRowHeight="12.75"/>
  <cols>
    <col min="8" max="8" width="10.875" style="0" customWidth="1"/>
    <col min="9" max="9" width="1.75390625" style="0" hidden="1" customWidth="1"/>
    <col min="10" max="15" width="9.125" style="0" hidden="1" customWidth="1"/>
  </cols>
  <sheetData>
    <row r="3" ht="12.75">
      <c r="D3" s="3" t="s">
        <v>0</v>
      </c>
    </row>
    <row r="4" ht="12.75">
      <c r="D4" s="3" t="s">
        <v>1</v>
      </c>
    </row>
    <row r="5" ht="12.75">
      <c r="D5" s="3" t="s">
        <v>91</v>
      </c>
    </row>
    <row r="6" ht="12.75">
      <c r="D6" s="3" t="s">
        <v>36</v>
      </c>
    </row>
    <row r="7" spans="2:16" ht="12.75">
      <c r="B7" t="s">
        <v>12</v>
      </c>
      <c r="P7" s="2">
        <v>97621.78</v>
      </c>
    </row>
    <row r="9" spans="2:3" ht="12.75">
      <c r="B9" s="2" t="s">
        <v>2</v>
      </c>
      <c r="C9" s="2"/>
    </row>
    <row r="11" spans="2:16" ht="12.75">
      <c r="B11" t="s">
        <v>3</v>
      </c>
      <c r="P11">
        <v>38955.93</v>
      </c>
    </row>
    <row r="12" spans="2:16" ht="12.75">
      <c r="B12" t="s">
        <v>4</v>
      </c>
      <c r="P12">
        <v>115175.22</v>
      </c>
    </row>
    <row r="13" spans="2:16" ht="12.75">
      <c r="B13" t="s">
        <v>5</v>
      </c>
      <c r="P13">
        <v>24214.37</v>
      </c>
    </row>
    <row r="14" spans="2:16" ht="12.75">
      <c r="B14" t="s">
        <v>6</v>
      </c>
      <c r="P14">
        <v>0</v>
      </c>
    </row>
    <row r="15" spans="2:16" ht="12.75">
      <c r="B15" t="s">
        <v>7</v>
      </c>
      <c r="P15">
        <v>634751.04</v>
      </c>
    </row>
    <row r="16" spans="2:16" ht="12.75">
      <c r="B16" t="s">
        <v>8</v>
      </c>
      <c r="P16">
        <v>165593.9</v>
      </c>
    </row>
    <row r="17" spans="2:16" ht="12.75">
      <c r="B17" t="s">
        <v>9</v>
      </c>
      <c r="P17">
        <v>298989.39</v>
      </c>
    </row>
    <row r="18" spans="2:16" ht="12.75">
      <c r="B18" s="2" t="s">
        <v>10</v>
      </c>
      <c r="P18" s="2">
        <f>SUM(P11:P17)</f>
        <v>1277679.85</v>
      </c>
    </row>
    <row r="19" spans="2:16" ht="12.75">
      <c r="B19" t="s">
        <v>11</v>
      </c>
      <c r="P19">
        <v>1222399.4</v>
      </c>
    </row>
    <row r="21" spans="2:16" ht="12.75">
      <c r="B21" t="s">
        <v>13</v>
      </c>
      <c r="P21" s="2">
        <f>P7+P18-P19</f>
        <v>152902.2300000002</v>
      </c>
    </row>
    <row r="23" spans="2:4" ht="12.75">
      <c r="B23" s="2" t="s">
        <v>14</v>
      </c>
      <c r="C23" s="2"/>
      <c r="D23" s="2"/>
    </row>
    <row r="25" spans="2:16" ht="12.75">
      <c r="B25" s="2" t="s">
        <v>15</v>
      </c>
      <c r="P25" s="2">
        <f>P17</f>
        <v>298989.39</v>
      </c>
    </row>
    <row r="27" spans="2:16" ht="12.75">
      <c r="B27" s="2" t="s">
        <v>16</v>
      </c>
      <c r="P27" s="2">
        <f>SUM(P29:P40)</f>
        <v>223572.85</v>
      </c>
    </row>
    <row r="28" ht="12.75">
      <c r="B28" t="s">
        <v>40</v>
      </c>
    </row>
    <row r="29" spans="2:16" ht="12.75">
      <c r="B29" t="s">
        <v>17</v>
      </c>
      <c r="P29">
        <v>46964.64</v>
      </c>
    </row>
    <row r="30" spans="2:16" ht="12.75">
      <c r="B30" t="s">
        <v>18</v>
      </c>
      <c r="P30">
        <v>6417.48</v>
      </c>
    </row>
    <row r="31" spans="2:16" ht="12.75">
      <c r="B31" t="s">
        <v>19</v>
      </c>
      <c r="P31">
        <v>44631</v>
      </c>
    </row>
    <row r="32" spans="2:16" ht="12.75">
      <c r="B32" t="s">
        <v>96</v>
      </c>
      <c r="P32">
        <v>15752.16</v>
      </c>
    </row>
    <row r="33" spans="2:16" ht="12.75">
      <c r="B33" t="s">
        <v>20</v>
      </c>
      <c r="P33">
        <v>0</v>
      </c>
    </row>
    <row r="34" spans="2:16" ht="12.75">
      <c r="B34" t="s">
        <v>21</v>
      </c>
      <c r="P34">
        <v>27128.64</v>
      </c>
    </row>
    <row r="35" spans="2:16" ht="12.75">
      <c r="B35" t="s">
        <v>22</v>
      </c>
      <c r="P35">
        <v>6417.48</v>
      </c>
    </row>
    <row r="36" spans="2:16" ht="12.75">
      <c r="B36" t="s">
        <v>23</v>
      </c>
      <c r="P36">
        <v>46089.48</v>
      </c>
    </row>
    <row r="37" ht="12.75">
      <c r="B37" t="s">
        <v>24</v>
      </c>
    </row>
    <row r="38" ht="12.75">
      <c r="B38" t="s">
        <v>25</v>
      </c>
    </row>
    <row r="39" ht="12.75">
      <c r="B39" t="s">
        <v>32</v>
      </c>
    </row>
    <row r="40" spans="2:16" ht="12.75">
      <c r="B40" t="s">
        <v>33</v>
      </c>
      <c r="P40" s="2">
        <f>SUM(P43:P51)</f>
        <v>30171.969999999998</v>
      </c>
    </row>
    <row r="41" ht="12.75">
      <c r="B41" t="s">
        <v>31</v>
      </c>
    </row>
    <row r="42" ht="12.75">
      <c r="B42" t="s">
        <v>37</v>
      </c>
    </row>
    <row r="43" spans="2:21" ht="12.75">
      <c r="B43" t="s">
        <v>64</v>
      </c>
      <c r="P43">
        <v>24065.7</v>
      </c>
      <c r="T43">
        <v>48131.4</v>
      </c>
      <c r="U43">
        <f>T43/2</f>
        <v>24065.7</v>
      </c>
    </row>
    <row r="44" spans="2:16" ht="12.75">
      <c r="B44" s="12" t="s">
        <v>92</v>
      </c>
      <c r="C44" s="12"/>
      <c r="D44" s="12"/>
      <c r="E44" s="12"/>
      <c r="F44" s="12"/>
      <c r="L44" s="12">
        <v>417.14</v>
      </c>
      <c r="M44" s="12"/>
      <c r="N44" s="12"/>
      <c r="O44" s="12"/>
      <c r="P44" s="12">
        <f>L44+N44+O44</f>
        <v>417.14</v>
      </c>
    </row>
    <row r="45" spans="2:16" ht="12.75">
      <c r="B45" s="12" t="s">
        <v>93</v>
      </c>
      <c r="C45" s="12"/>
      <c r="D45" s="12"/>
      <c r="E45" s="12"/>
      <c r="F45" s="12"/>
      <c r="L45" s="12">
        <v>625.71</v>
      </c>
      <c r="M45" s="12"/>
      <c r="N45" s="12"/>
      <c r="O45" s="12"/>
      <c r="P45" s="12">
        <f>L45+N45+O45</f>
        <v>625.71</v>
      </c>
    </row>
    <row r="46" spans="2:16" ht="12.75">
      <c r="B46" s="12" t="s">
        <v>27</v>
      </c>
      <c r="C46" s="12"/>
      <c r="D46" s="12"/>
      <c r="E46" s="12"/>
      <c r="F46" s="12"/>
      <c r="L46" s="12">
        <v>414.12</v>
      </c>
      <c r="M46" s="12"/>
      <c r="N46" s="12"/>
      <c r="O46" s="12"/>
      <c r="P46" s="12">
        <f>L46+N46+O46</f>
        <v>414.12</v>
      </c>
    </row>
    <row r="47" spans="2:16" ht="12.75">
      <c r="B47" s="7" t="s">
        <v>75</v>
      </c>
      <c r="C47" s="12"/>
      <c r="D47" s="12"/>
      <c r="E47" s="12"/>
      <c r="F47" s="12"/>
      <c r="L47" s="1">
        <v>288</v>
      </c>
      <c r="M47" s="12"/>
      <c r="N47" s="12"/>
      <c r="O47" s="12"/>
      <c r="P47" s="12">
        <v>288</v>
      </c>
    </row>
    <row r="48" spans="2:16" ht="12.75">
      <c r="B48" s="12" t="s">
        <v>28</v>
      </c>
      <c r="C48" s="12"/>
      <c r="D48" s="12"/>
      <c r="E48" s="12"/>
      <c r="F48" s="12"/>
      <c r="L48" s="12">
        <v>625.71</v>
      </c>
      <c r="M48" s="12"/>
      <c r="N48" s="12">
        <v>86.43</v>
      </c>
      <c r="O48" s="12"/>
      <c r="P48" s="12">
        <f>L48+N48</f>
        <v>712.1400000000001</v>
      </c>
    </row>
    <row r="49" spans="2:16" ht="12.75">
      <c r="B49" s="12" t="s">
        <v>94</v>
      </c>
      <c r="C49" s="12"/>
      <c r="D49" s="12"/>
      <c r="E49" s="12"/>
      <c r="F49" s="12"/>
      <c r="L49" s="12">
        <v>208.57</v>
      </c>
      <c r="M49" s="12"/>
      <c r="N49" s="12">
        <v>77.61</v>
      </c>
      <c r="O49" s="12"/>
      <c r="P49" s="12">
        <f>L49+N49</f>
        <v>286.18</v>
      </c>
    </row>
    <row r="50" spans="2:16" ht="12.75">
      <c r="B50" s="12" t="s">
        <v>77</v>
      </c>
      <c r="C50" s="12"/>
      <c r="D50" s="12"/>
      <c r="E50" s="12"/>
      <c r="F50" s="12"/>
      <c r="L50" s="12">
        <v>347.62</v>
      </c>
      <c r="M50" s="12"/>
      <c r="N50" s="12">
        <v>180.18</v>
      </c>
      <c r="O50" s="12"/>
      <c r="P50" s="12">
        <f>L50+N50</f>
        <v>527.8</v>
      </c>
    </row>
    <row r="51" spans="2:16" ht="12.75">
      <c r="B51" s="12" t="s">
        <v>95</v>
      </c>
      <c r="C51" s="12"/>
      <c r="D51" t="s">
        <v>590</v>
      </c>
      <c r="E51" s="12"/>
      <c r="F51" s="12"/>
      <c r="J51" s="12"/>
      <c r="K51" s="12"/>
      <c r="L51" s="12">
        <v>2835.18</v>
      </c>
      <c r="M51" s="12"/>
      <c r="N51" s="12"/>
      <c r="O51" s="12"/>
      <c r="P51" s="12">
        <f>L51+N51</f>
        <v>2835.18</v>
      </c>
    </row>
    <row r="52" spans="2:16" ht="12.75">
      <c r="B52" t="s">
        <v>39</v>
      </c>
      <c r="P52" s="2">
        <f>P25-P27</f>
        <v>75416.54000000001</v>
      </c>
    </row>
    <row r="53" spans="2:16" ht="12.75">
      <c r="B53" t="s">
        <v>35</v>
      </c>
      <c r="E53" s="2"/>
      <c r="P53" s="2">
        <v>122404.21</v>
      </c>
    </row>
    <row r="55" ht="12.75">
      <c r="B55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U51"/>
  <sheetViews>
    <sheetView workbookViewId="0" topLeftCell="A23">
      <selection activeCell="R34" sqref="R34"/>
    </sheetView>
  </sheetViews>
  <sheetFormatPr defaultColWidth="9.00390625" defaultRowHeight="12.75"/>
  <cols>
    <col min="8" max="8" width="7.00390625" style="0" customWidth="1"/>
    <col min="9" max="15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85</v>
      </c>
    </row>
    <row r="5" ht="12.75">
      <c r="D5" s="3" t="s">
        <v>36</v>
      </c>
    </row>
    <row r="6" spans="2:16" ht="12.75">
      <c r="B6" t="s">
        <v>12</v>
      </c>
      <c r="P6" s="2">
        <v>16054.45</v>
      </c>
    </row>
    <row r="8" spans="2:3" ht="12.75">
      <c r="B8" s="2" t="s">
        <v>2</v>
      </c>
      <c r="C8" s="2"/>
    </row>
    <row r="10" spans="2:16" ht="12.75">
      <c r="B10" t="s">
        <v>3</v>
      </c>
      <c r="P10">
        <v>7704.03</v>
      </c>
    </row>
    <row r="11" spans="2:16" ht="12.75">
      <c r="B11" t="s">
        <v>4</v>
      </c>
      <c r="P11">
        <v>23233.88</v>
      </c>
    </row>
    <row r="12" spans="2:16" ht="12.75">
      <c r="B12" t="s">
        <v>5</v>
      </c>
      <c r="P12">
        <v>1568.5</v>
      </c>
    </row>
    <row r="13" spans="2:16" ht="12.75">
      <c r="B13" t="s">
        <v>6</v>
      </c>
      <c r="P13">
        <v>385.08</v>
      </c>
    </row>
    <row r="14" spans="2:16" ht="12.75">
      <c r="B14" t="s">
        <v>7</v>
      </c>
      <c r="P14">
        <v>119122.88</v>
      </c>
    </row>
    <row r="15" spans="2:16" ht="12.75">
      <c r="B15" t="s">
        <v>8</v>
      </c>
      <c r="P15">
        <v>20063.43</v>
      </c>
    </row>
    <row r="16" spans="2:16" ht="12.75">
      <c r="B16" t="s">
        <v>9</v>
      </c>
      <c r="P16">
        <v>56037.66</v>
      </c>
    </row>
    <row r="17" spans="2:16" ht="12.75">
      <c r="B17" s="2" t="s">
        <v>10</v>
      </c>
      <c r="P17" s="2">
        <f>SUM(P10:P16)</f>
        <v>228115.46</v>
      </c>
    </row>
    <row r="18" ht="12.75">
      <c r="B18" t="s">
        <v>11</v>
      </c>
    </row>
    <row r="20" spans="2:16" ht="12.75">
      <c r="B20" t="s">
        <v>13</v>
      </c>
      <c r="P20" s="2">
        <f>P6+P17-P18</f>
        <v>244169.91</v>
      </c>
    </row>
    <row r="22" spans="2:4" ht="12.75">
      <c r="B22" s="2" t="s">
        <v>14</v>
      </c>
      <c r="C22" s="2"/>
      <c r="D22" s="2"/>
    </row>
    <row r="24" spans="2:16" ht="12.75">
      <c r="B24" s="2" t="s">
        <v>15</v>
      </c>
      <c r="P24" s="2">
        <f>P16</f>
        <v>56037.66</v>
      </c>
    </row>
    <row r="26" spans="2:16" ht="12.75">
      <c r="B26" s="2" t="s">
        <v>16</v>
      </c>
      <c r="P26" s="2">
        <f>SUM(P28:P38)</f>
        <v>58755.34999999999</v>
      </c>
    </row>
    <row r="27" ht="12.75">
      <c r="B27" t="s">
        <v>40</v>
      </c>
    </row>
    <row r="28" spans="2:16" ht="12.75">
      <c r="B28" t="s">
        <v>17</v>
      </c>
      <c r="P28">
        <v>8813.76</v>
      </c>
    </row>
    <row r="29" spans="2:16" ht="12.75">
      <c r="B29" t="s">
        <v>18</v>
      </c>
      <c r="P29">
        <v>1204.32</v>
      </c>
    </row>
    <row r="30" spans="2:16" ht="12.75">
      <c r="B30" t="s">
        <v>19</v>
      </c>
      <c r="P30">
        <v>8375.52</v>
      </c>
    </row>
    <row r="31" spans="2:16" ht="12.75">
      <c r="B31" t="s">
        <v>20</v>
      </c>
      <c r="P31">
        <v>0</v>
      </c>
    </row>
    <row r="32" spans="2:16" ht="12.75">
      <c r="B32" t="s">
        <v>21</v>
      </c>
      <c r="P32">
        <v>5091.24</v>
      </c>
    </row>
    <row r="33" spans="2:16" ht="12.75">
      <c r="B33" t="s">
        <v>22</v>
      </c>
      <c r="P33">
        <v>1204.32</v>
      </c>
    </row>
    <row r="34" spans="2:16" ht="12.75">
      <c r="B34" t="s">
        <v>23</v>
      </c>
      <c r="P34">
        <v>8649.6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16" ht="12.75">
      <c r="B38" t="s">
        <v>33</v>
      </c>
      <c r="P38" s="2">
        <f>SUM(P41:P47)</f>
        <v>25416.59</v>
      </c>
    </row>
    <row r="39" ht="12.75">
      <c r="B39" t="s">
        <v>31</v>
      </c>
    </row>
    <row r="40" ht="12.75">
      <c r="B40" t="s">
        <v>37</v>
      </c>
    </row>
    <row r="41" spans="2:21" ht="12.75">
      <c r="B41" t="s">
        <v>64</v>
      </c>
      <c r="P41">
        <v>4516.38</v>
      </c>
      <c r="T41">
        <v>9032.76</v>
      </c>
      <c r="U41">
        <f>T41/2</f>
        <v>4516.38</v>
      </c>
    </row>
    <row r="42" spans="2:16" ht="12.75">
      <c r="B42" s="12" t="s">
        <v>87</v>
      </c>
      <c r="C42" s="12"/>
      <c r="D42" s="12"/>
      <c r="E42" s="12"/>
      <c r="F42" s="12"/>
      <c r="G42" s="12"/>
      <c r="H42" s="12"/>
      <c r="I42" s="12"/>
      <c r="J42" s="12"/>
      <c r="K42" s="12"/>
      <c r="L42" s="12">
        <v>236.26</v>
      </c>
      <c r="M42" s="12"/>
      <c r="N42" s="12"/>
      <c r="O42" s="12"/>
      <c r="P42" s="12">
        <f>L42+N42</f>
        <v>236.26</v>
      </c>
    </row>
    <row r="43" spans="2:16" ht="12.75">
      <c r="B43" s="12" t="s">
        <v>27</v>
      </c>
      <c r="C43" s="12"/>
      <c r="D43" s="12"/>
      <c r="E43" s="12"/>
      <c r="F43" s="12"/>
      <c r="G43" s="12"/>
      <c r="H43" s="12"/>
      <c r="I43" s="12"/>
      <c r="J43" s="12"/>
      <c r="K43" s="12"/>
      <c r="L43" s="12">
        <v>207.06</v>
      </c>
      <c r="M43" s="12"/>
      <c r="N43" s="12"/>
      <c r="O43" s="12"/>
      <c r="P43" s="12">
        <f>L43+N43+O43</f>
        <v>207.06</v>
      </c>
    </row>
    <row r="44" spans="2:16" ht="12.75">
      <c r="B44" s="12" t="s">
        <v>28</v>
      </c>
      <c r="C44" s="12"/>
      <c r="D44" s="12"/>
      <c r="E44" s="12"/>
      <c r="F44" s="12"/>
      <c r="G44" s="12"/>
      <c r="H44" s="12"/>
      <c r="I44" s="12"/>
      <c r="J44" s="12"/>
      <c r="K44" s="12"/>
      <c r="L44" s="12">
        <v>312.85</v>
      </c>
      <c r="M44" s="12"/>
      <c r="N44" s="12">
        <v>43.21</v>
      </c>
      <c r="O44" s="12"/>
      <c r="P44" s="12">
        <f>L44+N44</f>
        <v>356.06</v>
      </c>
    </row>
    <row r="45" spans="2:16" ht="12.75">
      <c r="B45" s="12" t="s">
        <v>88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451.9</v>
      </c>
      <c r="M45" s="12"/>
      <c r="N45" s="12">
        <v>6.79</v>
      </c>
      <c r="O45" s="12"/>
      <c r="P45" s="12">
        <f>L45+N45</f>
        <v>458.69</v>
      </c>
    </row>
    <row r="46" spans="2:16" ht="12.75">
      <c r="B46" s="7" t="s">
        <v>89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8">
        <v>19225</v>
      </c>
    </row>
    <row r="47" spans="2:16" ht="12.75">
      <c r="B47" t="s">
        <v>90</v>
      </c>
      <c r="L47">
        <v>417.14</v>
      </c>
      <c r="P47">
        <f>L47+N47</f>
        <v>417.14</v>
      </c>
    </row>
    <row r="48" spans="2:16" ht="12.75">
      <c r="B48" t="s">
        <v>39</v>
      </c>
      <c r="P48" s="2">
        <f>P24-P26</f>
        <v>-2717.689999999988</v>
      </c>
    </row>
    <row r="49" spans="2:20" ht="12.75">
      <c r="B49" t="s">
        <v>35</v>
      </c>
      <c r="E49" s="2"/>
      <c r="P49" s="2">
        <v>-5212.01</v>
      </c>
      <c r="T49">
        <v>965.71</v>
      </c>
    </row>
    <row r="51" ht="12.75">
      <c r="B51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3:T63"/>
  <sheetViews>
    <sheetView workbookViewId="0" topLeftCell="A33">
      <selection activeCell="R60" sqref="R60"/>
    </sheetView>
  </sheetViews>
  <sheetFormatPr defaultColWidth="9.00390625" defaultRowHeight="12.75"/>
  <cols>
    <col min="8" max="8" width="10.125" style="0" customWidth="1"/>
    <col min="9" max="9" width="0.12890625" style="0" customWidth="1"/>
    <col min="10" max="15" width="9.125" style="0" hidden="1" customWidth="1"/>
  </cols>
  <sheetData>
    <row r="3" ht="12.75">
      <c r="D3" s="3" t="s">
        <v>0</v>
      </c>
    </row>
    <row r="4" ht="12.75">
      <c r="D4" s="3" t="s">
        <v>1</v>
      </c>
    </row>
    <row r="5" ht="12.75">
      <c r="D5" s="3" t="s">
        <v>84</v>
      </c>
    </row>
    <row r="6" ht="12.75">
      <c r="D6" s="3" t="s">
        <v>36</v>
      </c>
    </row>
    <row r="7" spans="2:16" ht="12.75">
      <c r="B7" t="s">
        <v>12</v>
      </c>
      <c r="P7" s="2">
        <v>149490.46</v>
      </c>
    </row>
    <row r="9" spans="2:3" ht="12.75">
      <c r="B9" s="2" t="s">
        <v>2</v>
      </c>
      <c r="C9" s="2"/>
    </row>
    <row r="11" spans="2:16" ht="12.75">
      <c r="B11" t="s">
        <v>3</v>
      </c>
      <c r="P11">
        <v>50116.19</v>
      </c>
    </row>
    <row r="12" spans="2:16" ht="12.75">
      <c r="B12" t="s">
        <v>4</v>
      </c>
      <c r="P12">
        <v>141254.97</v>
      </c>
    </row>
    <row r="13" spans="2:16" ht="12.75">
      <c r="B13" t="s">
        <v>5</v>
      </c>
      <c r="P13">
        <v>39777.06</v>
      </c>
    </row>
    <row r="14" spans="2:16" ht="12.75">
      <c r="B14" t="s">
        <v>6</v>
      </c>
      <c r="P14">
        <v>298.38</v>
      </c>
    </row>
    <row r="15" spans="2:16" ht="12.75">
      <c r="B15" t="s">
        <v>7</v>
      </c>
      <c r="P15">
        <v>844566.21</v>
      </c>
    </row>
    <row r="16" spans="2:16" ht="12.75">
      <c r="B16" t="s">
        <v>8</v>
      </c>
      <c r="P16">
        <v>191049.91</v>
      </c>
    </row>
    <row r="17" spans="2:16" ht="12.75">
      <c r="B17" t="s">
        <v>9</v>
      </c>
      <c r="P17">
        <v>398675.21</v>
      </c>
    </row>
    <row r="18" spans="2:16" ht="12.75">
      <c r="B18" s="2" t="s">
        <v>10</v>
      </c>
      <c r="P18" s="2">
        <f>SUM(P11:P17)</f>
        <v>1665737.93</v>
      </c>
    </row>
    <row r="19" spans="2:16" ht="12.75">
      <c r="B19" t="s">
        <v>11</v>
      </c>
      <c r="P19">
        <v>1624439.78</v>
      </c>
    </row>
    <row r="21" spans="2:16" ht="12.75">
      <c r="B21" t="s">
        <v>13</v>
      </c>
      <c r="P21" s="2">
        <f>P7+P18-P19</f>
        <v>190788.60999999987</v>
      </c>
    </row>
    <row r="23" spans="2:4" ht="12.75">
      <c r="B23" s="2" t="s">
        <v>14</v>
      </c>
      <c r="C23" s="2"/>
      <c r="D23" s="2"/>
    </row>
    <row r="25" spans="2:16" ht="12.75">
      <c r="B25" s="2" t="s">
        <v>15</v>
      </c>
      <c r="P25" s="2">
        <f>P17</f>
        <v>398675.21</v>
      </c>
    </row>
    <row r="27" spans="2:16" ht="12.75">
      <c r="B27" s="2" t="s">
        <v>16</v>
      </c>
      <c r="P27" s="2">
        <f>SUM(P29:P39)</f>
        <v>315763.82</v>
      </c>
    </row>
    <row r="28" ht="12.75">
      <c r="B28" t="s">
        <v>40</v>
      </c>
    </row>
    <row r="29" spans="2:16" ht="12.75">
      <c r="B29" t="s">
        <v>17</v>
      </c>
      <c r="P29">
        <v>62590.56</v>
      </c>
    </row>
    <row r="30" spans="2:16" ht="12.75">
      <c r="B30" t="s">
        <v>18</v>
      </c>
      <c r="P30">
        <v>8552.76</v>
      </c>
    </row>
    <row r="31" spans="2:16" ht="12.75">
      <c r="B31" t="s">
        <v>19</v>
      </c>
      <c r="P31">
        <v>59480.52</v>
      </c>
    </row>
    <row r="32" spans="2:16" ht="12.75">
      <c r="B32" t="s">
        <v>20</v>
      </c>
      <c r="P32">
        <v>1272.74</v>
      </c>
    </row>
    <row r="33" spans="2:16" ht="12.75">
      <c r="B33" t="s">
        <v>21</v>
      </c>
      <c r="P33">
        <v>36154.8</v>
      </c>
    </row>
    <row r="34" spans="2:16" ht="12.75">
      <c r="B34" t="s">
        <v>22</v>
      </c>
      <c r="P34">
        <v>8552.76</v>
      </c>
    </row>
    <row r="35" spans="2:16" ht="12.75">
      <c r="B35" t="s">
        <v>23</v>
      </c>
      <c r="P35">
        <v>61424.28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6" ht="12.75">
      <c r="B39" t="s">
        <v>33</v>
      </c>
      <c r="P39" s="2">
        <f>SUM(P42:P59)</f>
        <v>77735.4</v>
      </c>
    </row>
    <row r="40" ht="12.75">
      <c r="B40" t="s">
        <v>31</v>
      </c>
    </row>
    <row r="41" ht="12.75">
      <c r="B41" t="s">
        <v>37</v>
      </c>
    </row>
    <row r="42" spans="2:20" ht="12.75">
      <c r="B42" t="s">
        <v>64</v>
      </c>
      <c r="P42">
        <v>32072.82</v>
      </c>
      <c r="T42">
        <v>64145.64</v>
      </c>
    </row>
    <row r="43" spans="2:16" ht="12.75">
      <c r="B43" s="12" t="s">
        <v>70</v>
      </c>
      <c r="C43" s="12"/>
      <c r="D43" s="12"/>
      <c r="E43" s="12"/>
      <c r="F43" s="12"/>
      <c r="L43" s="10">
        <v>11101</v>
      </c>
      <c r="M43" s="10"/>
      <c r="N43" s="10"/>
      <c r="O43" s="9"/>
      <c r="P43" s="12">
        <v>11101</v>
      </c>
    </row>
    <row r="44" spans="2:16" ht="12.75">
      <c r="B44" s="12" t="s">
        <v>72</v>
      </c>
      <c r="C44" s="12"/>
      <c r="D44" s="12"/>
      <c r="E44" s="12"/>
      <c r="F44" s="12"/>
      <c r="L44" s="10">
        <v>417.14</v>
      </c>
      <c r="M44" s="10"/>
      <c r="N44" s="10"/>
      <c r="O44" s="9"/>
      <c r="P44" s="12">
        <f>L44+N44</f>
        <v>417.14</v>
      </c>
    </row>
    <row r="45" spans="2:16" ht="12.75">
      <c r="B45" s="12" t="s">
        <v>73</v>
      </c>
      <c r="C45" s="12"/>
      <c r="D45" s="12"/>
      <c r="E45" s="12"/>
      <c r="F45" s="12"/>
      <c r="L45" s="10">
        <v>2362.65</v>
      </c>
      <c r="M45" s="10"/>
      <c r="N45" s="10"/>
      <c r="O45" s="9"/>
      <c r="P45" s="12">
        <f>L45+N45+O45</f>
        <v>2362.65</v>
      </c>
    </row>
    <row r="46" spans="2:16" ht="12.75">
      <c r="B46" s="12" t="s">
        <v>74</v>
      </c>
      <c r="C46" s="12"/>
      <c r="D46" s="12"/>
      <c r="E46" s="12"/>
      <c r="F46" s="12"/>
      <c r="L46" s="10">
        <v>1417.59</v>
      </c>
      <c r="M46" s="10"/>
      <c r="N46" s="10"/>
      <c r="O46" s="9"/>
      <c r="P46" s="12">
        <f>L46+N46+O46</f>
        <v>1417.59</v>
      </c>
    </row>
    <row r="47" spans="2:16" ht="12.75">
      <c r="B47" s="12" t="s">
        <v>27</v>
      </c>
      <c r="C47" s="12"/>
      <c r="D47" s="12"/>
      <c r="E47" s="12"/>
      <c r="F47" s="12"/>
      <c r="L47" s="10">
        <v>414.12</v>
      </c>
      <c r="M47" s="10"/>
      <c r="N47" s="10"/>
      <c r="O47" s="9"/>
      <c r="P47" s="12">
        <f>L47+N47+O47</f>
        <v>414.12</v>
      </c>
    </row>
    <row r="48" spans="2:16" ht="12.75">
      <c r="B48" s="7" t="s">
        <v>75</v>
      </c>
      <c r="C48" s="12"/>
      <c r="D48" s="12"/>
      <c r="E48" s="12"/>
      <c r="F48" s="12"/>
      <c r="L48" s="10">
        <v>334</v>
      </c>
      <c r="M48" s="10"/>
      <c r="N48" s="10"/>
      <c r="O48" s="9"/>
      <c r="P48" s="12">
        <v>334</v>
      </c>
    </row>
    <row r="49" spans="2:16" ht="12.75">
      <c r="B49" s="12" t="s">
        <v>76</v>
      </c>
      <c r="C49" s="12"/>
      <c r="D49" s="12"/>
      <c r="E49" s="10" t="s">
        <v>584</v>
      </c>
      <c r="F49" s="12"/>
      <c r="L49" s="10">
        <v>1890.12</v>
      </c>
      <c r="M49" s="10"/>
      <c r="N49" s="10">
        <v>102.6</v>
      </c>
      <c r="O49" s="9"/>
      <c r="P49" s="12">
        <f>L49+N49</f>
        <v>1992.7199999999998</v>
      </c>
    </row>
    <row r="50" spans="2:16" ht="12.75">
      <c r="B50" s="12" t="s">
        <v>28</v>
      </c>
      <c r="C50" s="12"/>
      <c r="D50" s="12"/>
      <c r="E50" s="12"/>
      <c r="F50" s="12"/>
      <c r="L50" s="10">
        <v>834.28</v>
      </c>
      <c r="M50" s="10"/>
      <c r="N50" s="10">
        <v>86.43</v>
      </c>
      <c r="O50" s="9"/>
      <c r="P50" s="12">
        <f>L50+N50</f>
        <v>920.71</v>
      </c>
    </row>
    <row r="51" spans="2:16" ht="12.75">
      <c r="B51" s="12" t="s">
        <v>77</v>
      </c>
      <c r="C51" s="12"/>
      <c r="D51" s="12"/>
      <c r="E51" s="12"/>
      <c r="F51" s="12"/>
      <c r="L51" s="10">
        <v>243.33</v>
      </c>
      <c r="M51" s="10"/>
      <c r="N51" s="10">
        <v>117.04</v>
      </c>
      <c r="O51" s="9"/>
      <c r="P51" s="12">
        <f>L51+N51</f>
        <v>360.37</v>
      </c>
    </row>
    <row r="52" spans="2:16" ht="12.75">
      <c r="B52" s="12" t="s">
        <v>78</v>
      </c>
      <c r="C52" s="12"/>
      <c r="D52" s="12"/>
      <c r="E52" s="12" t="s">
        <v>585</v>
      </c>
      <c r="F52" s="12"/>
      <c r="L52" s="10">
        <v>1668.56</v>
      </c>
      <c r="M52" s="10"/>
      <c r="N52" s="10">
        <v>220</v>
      </c>
      <c r="O52" s="9"/>
      <c r="P52" s="12">
        <f>L52+N52</f>
        <v>1888.56</v>
      </c>
    </row>
    <row r="53" spans="2:16" ht="12.75">
      <c r="B53" s="7" t="s">
        <v>70</v>
      </c>
      <c r="C53" s="12"/>
      <c r="D53" s="12"/>
      <c r="E53" s="12"/>
      <c r="F53" s="12"/>
      <c r="L53" s="11">
        <v>17297</v>
      </c>
      <c r="M53" s="10"/>
      <c r="N53" s="10"/>
      <c r="O53" s="9"/>
      <c r="P53" s="8">
        <v>17297</v>
      </c>
    </row>
    <row r="54" spans="2:16" ht="12.75">
      <c r="B54" s="12" t="s">
        <v>79</v>
      </c>
      <c r="C54" s="12"/>
      <c r="D54" s="12"/>
      <c r="E54" s="12"/>
      <c r="F54" s="12"/>
      <c r="L54">
        <v>208.57</v>
      </c>
      <c r="P54" s="12">
        <f>L54+N54</f>
        <v>208.57</v>
      </c>
    </row>
    <row r="55" spans="2:16" ht="12.75">
      <c r="B55" s="12" t="s">
        <v>80</v>
      </c>
      <c r="C55" s="12"/>
      <c r="D55" s="12"/>
      <c r="E55" s="12"/>
      <c r="F55" s="12" t="s">
        <v>586</v>
      </c>
      <c r="L55">
        <v>1459.99</v>
      </c>
      <c r="N55">
        <v>142.46</v>
      </c>
      <c r="P55" s="12">
        <f>L55+N55</f>
        <v>1602.45</v>
      </c>
    </row>
    <row r="56" spans="2:16" ht="12.75">
      <c r="B56" s="12" t="s">
        <v>81</v>
      </c>
      <c r="C56" s="12"/>
      <c r="D56" s="12"/>
      <c r="E56" s="12"/>
      <c r="F56" s="12" t="s">
        <v>587</v>
      </c>
      <c r="L56">
        <v>834.28</v>
      </c>
      <c r="P56" s="12">
        <f>L56+N56</f>
        <v>834.28</v>
      </c>
    </row>
    <row r="57" spans="2:16" ht="12.75">
      <c r="B57" s="12" t="s">
        <v>82</v>
      </c>
      <c r="C57" s="12"/>
      <c r="D57" s="12"/>
      <c r="E57" s="12"/>
      <c r="F57" s="12" t="s">
        <v>587</v>
      </c>
      <c r="L57">
        <v>834.28</v>
      </c>
      <c r="N57">
        <v>381.55</v>
      </c>
      <c r="P57" s="12">
        <f>L57+N57</f>
        <v>1215.83</v>
      </c>
    </row>
    <row r="58" spans="2:16" ht="12.75">
      <c r="B58" s="12" t="s">
        <v>546</v>
      </c>
      <c r="C58" s="12"/>
      <c r="D58" s="12"/>
      <c r="E58" s="12"/>
      <c r="F58" s="29" t="s">
        <v>588</v>
      </c>
      <c r="M58">
        <v>1417.59</v>
      </c>
      <c r="N58">
        <v>209</v>
      </c>
      <c r="P58" s="12">
        <f>M58+N58</f>
        <v>1626.59</v>
      </c>
    </row>
    <row r="59" spans="2:16" ht="15">
      <c r="B59" s="14" t="s">
        <v>83</v>
      </c>
      <c r="C59" s="14"/>
      <c r="D59" s="14"/>
      <c r="E59" s="12" t="s">
        <v>589</v>
      </c>
      <c r="F59" s="12"/>
      <c r="P59" s="13">
        <v>1669</v>
      </c>
    </row>
    <row r="60" spans="2:16" ht="12.75">
      <c r="B60" t="s">
        <v>39</v>
      </c>
      <c r="P60" s="2">
        <f>P25-P27</f>
        <v>82911.39000000001</v>
      </c>
    </row>
    <row r="61" spans="2:16" ht="12.75">
      <c r="B61" t="s">
        <v>35</v>
      </c>
      <c r="E61" s="2"/>
      <c r="P61" s="2">
        <v>29958.43</v>
      </c>
    </row>
    <row r="63" ht="12.75">
      <c r="B63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3:M54"/>
  <sheetViews>
    <sheetView workbookViewId="0" topLeftCell="A26">
      <selection activeCell="K57" sqref="K57"/>
    </sheetView>
  </sheetViews>
  <sheetFormatPr defaultColWidth="9.00390625" defaultRowHeight="12.75"/>
  <cols>
    <col min="4" max="4" width="47.125" style="0" customWidth="1"/>
    <col min="5" max="8" width="9.125" style="0" hidden="1" customWidth="1"/>
  </cols>
  <sheetData>
    <row r="3" ht="12.75">
      <c r="D3" s="3" t="s">
        <v>0</v>
      </c>
    </row>
    <row r="4" ht="12.75">
      <c r="D4" s="3" t="s">
        <v>1</v>
      </c>
    </row>
    <row r="5" ht="12.75">
      <c r="D5" s="3" t="s">
        <v>63</v>
      </c>
    </row>
    <row r="6" ht="12.75">
      <c r="D6" s="3" t="s">
        <v>36</v>
      </c>
    </row>
    <row r="7" spans="2:9" ht="12.75">
      <c r="B7" t="s">
        <v>12</v>
      </c>
      <c r="I7" s="2">
        <v>30987.11</v>
      </c>
    </row>
    <row r="9" spans="2:3" ht="12.75">
      <c r="B9" s="2" t="s">
        <v>2</v>
      </c>
      <c r="C9" s="2"/>
    </row>
    <row r="11" spans="2:9" ht="12.75">
      <c r="B11" t="s">
        <v>3</v>
      </c>
      <c r="I11">
        <v>17040.72</v>
      </c>
    </row>
    <row r="12" spans="2:9" ht="12.75">
      <c r="B12" t="s">
        <v>4</v>
      </c>
      <c r="I12">
        <v>41422</v>
      </c>
    </row>
    <row r="13" spans="2:9" ht="12.75">
      <c r="B13" t="s">
        <v>5</v>
      </c>
      <c r="I13">
        <v>25246.2</v>
      </c>
    </row>
    <row r="14" ht="12.75">
      <c r="B14" t="s">
        <v>6</v>
      </c>
    </row>
    <row r="15" spans="2:9" ht="12.75">
      <c r="B15" t="s">
        <v>7</v>
      </c>
      <c r="I15">
        <v>253906.27</v>
      </c>
    </row>
    <row r="16" spans="2:9" ht="12.75">
      <c r="B16" t="s">
        <v>8</v>
      </c>
      <c r="I16">
        <v>32206.24</v>
      </c>
    </row>
    <row r="17" spans="2:9" ht="12.75">
      <c r="B17" t="s">
        <v>9</v>
      </c>
      <c r="I17">
        <v>120161.2</v>
      </c>
    </row>
    <row r="18" spans="2:9" ht="12.75">
      <c r="B18" s="2" t="s">
        <v>10</v>
      </c>
      <c r="I18" s="2">
        <f>SUM(I11:I17)</f>
        <v>489982.63</v>
      </c>
    </row>
    <row r="19" spans="2:9" ht="12.75">
      <c r="B19" t="s">
        <v>11</v>
      </c>
      <c r="I19">
        <v>467241.33</v>
      </c>
    </row>
    <row r="21" spans="2:9" ht="12.75">
      <c r="B21" t="s">
        <v>13</v>
      </c>
      <c r="I21" s="2">
        <f>I7+I18-I19</f>
        <v>53728.409999999974</v>
      </c>
    </row>
    <row r="23" spans="2:4" ht="12.75">
      <c r="B23" s="2" t="s">
        <v>14</v>
      </c>
      <c r="C23" s="2"/>
      <c r="D23" s="2"/>
    </row>
    <row r="25" spans="2:9" ht="12.75">
      <c r="B25" s="2" t="s">
        <v>15</v>
      </c>
      <c r="I25" s="2">
        <f>I17</f>
        <v>120161.2</v>
      </c>
    </row>
    <row r="27" spans="2:9" ht="12.75">
      <c r="B27" s="2" t="s">
        <v>16</v>
      </c>
      <c r="I27" s="2">
        <f>SUM(I29:I39)</f>
        <v>126342.95999999999</v>
      </c>
    </row>
    <row r="28" ht="12.75">
      <c r="B28" t="s">
        <v>40</v>
      </c>
    </row>
    <row r="29" spans="2:9" ht="12.75">
      <c r="B29" t="s">
        <v>17</v>
      </c>
      <c r="I29">
        <v>18794.28</v>
      </c>
    </row>
    <row r="30" spans="2:9" ht="12.75">
      <c r="B30" t="s">
        <v>18</v>
      </c>
      <c r="I30">
        <v>2558.12</v>
      </c>
    </row>
    <row r="31" spans="2:9" ht="12.75">
      <c r="B31" t="s">
        <v>19</v>
      </c>
      <c r="I31">
        <v>17860.44</v>
      </c>
    </row>
    <row r="32" spans="2:9" ht="12.75">
      <c r="B32" t="s">
        <v>20</v>
      </c>
      <c r="I32">
        <v>537.9</v>
      </c>
    </row>
    <row r="33" spans="2:9" ht="12.75">
      <c r="B33" t="s">
        <v>21</v>
      </c>
      <c r="I33">
        <v>10856.28</v>
      </c>
    </row>
    <row r="34" spans="2:9" ht="12.75">
      <c r="B34" t="s">
        <v>22</v>
      </c>
      <c r="I34">
        <v>2568.12</v>
      </c>
    </row>
    <row r="35" spans="2:9" ht="12.75">
      <c r="B35" t="s">
        <v>23</v>
      </c>
      <c r="I35">
        <v>18444.12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9" ht="12.75">
      <c r="B39" t="s">
        <v>33</v>
      </c>
      <c r="I39" s="2">
        <f>SUM(I42:I50)</f>
        <v>54723.7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I42">
        <v>9630.6</v>
      </c>
      <c r="M42">
        <v>19261.2</v>
      </c>
    </row>
    <row r="43" spans="2:9" ht="12.75">
      <c r="B43" s="12" t="s">
        <v>65</v>
      </c>
      <c r="C43" s="12"/>
      <c r="D43" s="12"/>
      <c r="E43" s="12">
        <v>945.06</v>
      </c>
      <c r="F43" s="12"/>
      <c r="G43" s="12"/>
      <c r="H43" s="12"/>
      <c r="I43" s="12">
        <f>E43+G43+H43</f>
        <v>945.06</v>
      </c>
    </row>
    <row r="44" spans="2:9" ht="12.75">
      <c r="B44" s="12" t="s">
        <v>27</v>
      </c>
      <c r="C44" s="12"/>
      <c r="D44" s="12"/>
      <c r="E44" s="12">
        <v>207.16</v>
      </c>
      <c r="F44" s="12"/>
      <c r="G44" s="12"/>
      <c r="H44" s="12"/>
      <c r="I44" s="12">
        <f>E44+G44+H44</f>
        <v>207.16</v>
      </c>
    </row>
    <row r="45" spans="2:9" ht="12.75">
      <c r="B45" s="12" t="s">
        <v>66</v>
      </c>
      <c r="C45" s="12"/>
      <c r="D45" s="12"/>
      <c r="E45" s="12">
        <v>3337.12</v>
      </c>
      <c r="F45" s="12"/>
      <c r="G45" s="12"/>
      <c r="H45" s="12"/>
      <c r="I45" s="12">
        <f>E45+G45</f>
        <v>3337.12</v>
      </c>
    </row>
    <row r="46" spans="2:9" ht="12.75">
      <c r="B46" s="12" t="s">
        <v>28</v>
      </c>
      <c r="C46" s="12"/>
      <c r="D46" s="12"/>
      <c r="E46" s="12">
        <v>312.85</v>
      </c>
      <c r="F46" s="12"/>
      <c r="G46" s="12">
        <v>43.21</v>
      </c>
      <c r="H46" s="12"/>
      <c r="I46" s="12">
        <f>E46+G46</f>
        <v>356.06</v>
      </c>
    </row>
    <row r="47" spans="2:9" ht="12.75">
      <c r="B47" s="12" t="s">
        <v>583</v>
      </c>
      <c r="C47" s="12"/>
      <c r="D47" s="12"/>
      <c r="E47" s="12">
        <v>2835.18</v>
      </c>
      <c r="F47" s="12"/>
      <c r="G47" s="12">
        <v>154.09</v>
      </c>
      <c r="H47" s="12"/>
      <c r="I47" s="12">
        <f>E47+G47</f>
        <v>2989.27</v>
      </c>
    </row>
    <row r="48" spans="2:9" ht="12.75">
      <c r="B48" s="12" t="s">
        <v>69</v>
      </c>
      <c r="C48" s="12"/>
      <c r="D48" s="12"/>
      <c r="E48" s="12">
        <v>573.57</v>
      </c>
      <c r="F48" s="12"/>
      <c r="G48" s="12"/>
      <c r="H48" s="12"/>
      <c r="I48" s="12">
        <f>E48+G48</f>
        <v>573.57</v>
      </c>
    </row>
    <row r="49" spans="2:9" ht="12.75">
      <c r="B49" s="12" t="s">
        <v>67</v>
      </c>
      <c r="C49" s="12"/>
      <c r="D49" s="12"/>
      <c r="E49" s="12">
        <v>4252.77</v>
      </c>
      <c r="F49" s="12"/>
      <c r="G49" s="12">
        <v>1969.09</v>
      </c>
      <c r="H49" s="12"/>
      <c r="I49" s="12">
        <f>E49+G49</f>
        <v>6221.860000000001</v>
      </c>
    </row>
    <row r="50" spans="2:9" ht="12.75">
      <c r="B50" s="7" t="s">
        <v>68</v>
      </c>
      <c r="C50" s="12"/>
      <c r="D50" s="12"/>
      <c r="E50" s="12"/>
      <c r="F50" s="12"/>
      <c r="G50" s="12"/>
      <c r="H50" s="12"/>
      <c r="I50" s="8">
        <v>30463</v>
      </c>
    </row>
    <row r="51" spans="2:9" ht="12.75">
      <c r="B51" t="s">
        <v>39</v>
      </c>
      <c r="I51" s="2">
        <f>I25-I27</f>
        <v>-6181.759999999995</v>
      </c>
    </row>
    <row r="52" spans="2:9" ht="12.75">
      <c r="B52" t="s">
        <v>35</v>
      </c>
      <c r="E52" s="2"/>
      <c r="I52" s="2">
        <v>-12357.14</v>
      </c>
    </row>
    <row r="54" ht="12.75">
      <c r="B54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C3:J56"/>
  <sheetViews>
    <sheetView workbookViewId="0" topLeftCell="B34">
      <selection activeCell="H47" sqref="H47"/>
    </sheetView>
  </sheetViews>
  <sheetFormatPr defaultColWidth="9.00390625" defaultRowHeight="12.75"/>
  <cols>
    <col min="3" max="3" width="19.125" style="0" customWidth="1"/>
    <col min="4" max="4" width="15.25390625" style="0" customWidth="1"/>
    <col min="5" max="5" width="25.00390625" style="0" customWidth="1"/>
  </cols>
  <sheetData>
    <row r="3" ht="12.75">
      <c r="E3" s="3" t="s">
        <v>0</v>
      </c>
    </row>
    <row r="4" ht="12.75">
      <c r="E4" s="3" t="s">
        <v>1</v>
      </c>
    </row>
    <row r="5" ht="12.75">
      <c r="E5" s="3" t="s">
        <v>49</v>
      </c>
    </row>
    <row r="6" ht="12.75">
      <c r="E6" s="3" t="s">
        <v>36</v>
      </c>
    </row>
    <row r="7" spans="3:6" ht="12.75">
      <c r="C7" t="s">
        <v>12</v>
      </c>
      <c r="F7" s="2">
        <v>350869</v>
      </c>
    </row>
    <row r="9" spans="3:4" ht="12.75">
      <c r="C9" s="2" t="s">
        <v>2</v>
      </c>
      <c r="D9" s="2"/>
    </row>
    <row r="11" spans="3:6" ht="12.75">
      <c r="C11" t="s">
        <v>3</v>
      </c>
      <c r="F11">
        <v>31972.84</v>
      </c>
    </row>
    <row r="12" spans="3:6" ht="12.75">
      <c r="C12" t="s">
        <v>4</v>
      </c>
      <c r="F12">
        <v>127373.28</v>
      </c>
    </row>
    <row r="13" spans="3:6" ht="12.75">
      <c r="C13" t="s">
        <v>6</v>
      </c>
      <c r="F13">
        <v>5033.47</v>
      </c>
    </row>
    <row r="14" spans="3:6" ht="12.75">
      <c r="C14" t="s">
        <v>7</v>
      </c>
      <c r="F14">
        <v>538132.2</v>
      </c>
    </row>
    <row r="15" spans="3:6" ht="12.75">
      <c r="C15" t="s">
        <v>8</v>
      </c>
      <c r="F15">
        <v>195353.83</v>
      </c>
    </row>
    <row r="16" spans="3:6" ht="12.75">
      <c r="C16" t="s">
        <v>9</v>
      </c>
      <c r="F16">
        <v>236421.48</v>
      </c>
    </row>
    <row r="17" spans="3:6" ht="12.75">
      <c r="C17" t="s">
        <v>50</v>
      </c>
      <c r="F17">
        <v>6853.4</v>
      </c>
    </row>
    <row r="18" spans="3:6" ht="12.75">
      <c r="C18" t="s">
        <v>51</v>
      </c>
      <c r="F18">
        <v>152380.19</v>
      </c>
    </row>
    <row r="19" spans="3:6" ht="12.75">
      <c r="C19" s="2" t="s">
        <v>10</v>
      </c>
      <c r="F19" s="2">
        <f>SUM(F11:F18)</f>
        <v>1293520.6899999997</v>
      </c>
    </row>
    <row r="20" spans="3:6" ht="12.75">
      <c r="C20" t="s">
        <v>11</v>
      </c>
      <c r="F20">
        <v>1153888.67</v>
      </c>
    </row>
    <row r="22" spans="3:6" ht="12.75">
      <c r="C22" t="s">
        <v>13</v>
      </c>
      <c r="F22" s="2">
        <f>F7+F19-F20</f>
        <v>490501.0199999998</v>
      </c>
    </row>
    <row r="24" spans="3:5" ht="12.75">
      <c r="C24" s="2" t="s">
        <v>14</v>
      </c>
      <c r="D24" s="2"/>
      <c r="E24" s="2"/>
    </row>
    <row r="26" spans="3:6" ht="12.75">
      <c r="C26" s="2" t="s">
        <v>15</v>
      </c>
      <c r="F26" s="2">
        <f>F16</f>
        <v>236421.48</v>
      </c>
    </row>
    <row r="28" spans="3:6" ht="12.75">
      <c r="C28" s="2" t="s">
        <v>16</v>
      </c>
      <c r="F28" s="2">
        <f>SUM(F30:F39)</f>
        <v>198281.13999999998</v>
      </c>
    </row>
    <row r="29" ht="12.75">
      <c r="C29" t="s">
        <v>40</v>
      </c>
    </row>
    <row r="30" spans="3:6" ht="12.75">
      <c r="C30" t="s">
        <v>17</v>
      </c>
      <c r="F30">
        <v>39815.76</v>
      </c>
    </row>
    <row r="31" spans="3:6" ht="12.75">
      <c r="C31" t="s">
        <v>18</v>
      </c>
      <c r="F31">
        <v>5440.68</v>
      </c>
    </row>
    <row r="32" spans="3:6" ht="12.75">
      <c r="C32" t="s">
        <v>19</v>
      </c>
      <c r="F32">
        <v>37837.44</v>
      </c>
    </row>
    <row r="33" spans="3:6" ht="12.75">
      <c r="C33" t="s">
        <v>20</v>
      </c>
      <c r="F33">
        <v>0</v>
      </c>
    </row>
    <row r="34" spans="3:6" ht="12.75">
      <c r="C34" t="s">
        <v>21</v>
      </c>
      <c r="F34">
        <v>22999.2</v>
      </c>
    </row>
    <row r="35" spans="3:6" ht="12.75">
      <c r="C35" t="s">
        <v>23</v>
      </c>
      <c r="F35">
        <v>39073.92</v>
      </c>
    </row>
    <row r="36" ht="12.75">
      <c r="C36" t="s">
        <v>24</v>
      </c>
    </row>
    <row r="37" ht="12.75">
      <c r="C37" t="s">
        <v>25</v>
      </c>
    </row>
    <row r="38" ht="12.75">
      <c r="C38" t="s">
        <v>32</v>
      </c>
    </row>
    <row r="39" spans="3:6" ht="12.75">
      <c r="C39" t="s">
        <v>33</v>
      </c>
      <c r="F39" s="2">
        <f>SUM(F42:F54)</f>
        <v>53114.13999999999</v>
      </c>
    </row>
    <row r="40" ht="12.75">
      <c r="C40" t="s">
        <v>31</v>
      </c>
    </row>
    <row r="41" ht="12.75">
      <c r="C41" t="s">
        <v>37</v>
      </c>
    </row>
    <row r="42" spans="3:10" ht="12.75">
      <c r="C42" t="s">
        <v>38</v>
      </c>
      <c r="F42">
        <v>20402.52</v>
      </c>
      <c r="J42">
        <v>40805.04</v>
      </c>
    </row>
    <row r="43" spans="3:10" ht="12.75">
      <c r="C43" t="s">
        <v>52</v>
      </c>
      <c r="F43">
        <v>139.05</v>
      </c>
      <c r="H43" s="3"/>
      <c r="J43" s="3"/>
    </row>
    <row r="44" spans="3:10" ht="12.75">
      <c r="C44" t="s">
        <v>53</v>
      </c>
      <c r="F44">
        <v>970.53</v>
      </c>
      <c r="H44" s="3"/>
      <c r="J44" s="3"/>
    </row>
    <row r="45" spans="3:10" ht="12.75">
      <c r="C45" t="s">
        <v>54</v>
      </c>
      <c r="F45">
        <v>909.28</v>
      </c>
      <c r="H45" s="3"/>
      <c r="J45" s="3"/>
    </row>
    <row r="46" spans="3:10" ht="12.75">
      <c r="C46" t="s">
        <v>55</v>
      </c>
      <c r="F46">
        <v>278.09</v>
      </c>
      <c r="H46" s="3"/>
      <c r="J46" s="3"/>
    </row>
    <row r="47" spans="3:10" ht="12.75">
      <c r="C47" t="s">
        <v>56</v>
      </c>
      <c r="F47">
        <v>600.63</v>
      </c>
      <c r="H47" s="3"/>
      <c r="J47" s="3"/>
    </row>
    <row r="48" spans="3:10" ht="12.75">
      <c r="C48" s="7" t="s">
        <v>57</v>
      </c>
      <c r="D48" s="8"/>
      <c r="F48">
        <v>20787</v>
      </c>
      <c r="H48" s="3"/>
      <c r="J48" s="3"/>
    </row>
    <row r="49" spans="3:10" ht="12.75">
      <c r="C49" t="s">
        <v>58</v>
      </c>
      <c r="F49">
        <v>208.57</v>
      </c>
      <c r="H49" s="3"/>
      <c r="J49" s="3"/>
    </row>
    <row r="50" spans="3:10" ht="12.75">
      <c r="C50" t="s">
        <v>58</v>
      </c>
      <c r="F50">
        <v>208.57</v>
      </c>
      <c r="H50" s="3"/>
      <c r="J50" s="3"/>
    </row>
    <row r="51" spans="3:10" ht="12.75">
      <c r="C51" t="s">
        <v>59</v>
      </c>
      <c r="F51">
        <v>2503.02</v>
      </c>
      <c r="H51" s="3"/>
      <c r="J51" s="3"/>
    </row>
    <row r="52" spans="3:10" ht="12.75">
      <c r="C52" t="s">
        <v>60</v>
      </c>
      <c r="F52">
        <v>465.36</v>
      </c>
      <c r="H52" s="3"/>
      <c r="J52" s="3"/>
    </row>
    <row r="53" spans="3:10" ht="12.75">
      <c r="C53" t="s">
        <v>61</v>
      </c>
      <c r="F53">
        <v>3522.96</v>
      </c>
      <c r="H53" s="3"/>
      <c r="J53" s="3"/>
    </row>
    <row r="54" spans="3:10" ht="12.75">
      <c r="C54" t="s">
        <v>545</v>
      </c>
      <c r="F54">
        <v>2118.56</v>
      </c>
      <c r="H54" s="3"/>
      <c r="J54" s="3"/>
    </row>
    <row r="55" spans="3:6" ht="12.75">
      <c r="C55" t="s">
        <v>39</v>
      </c>
      <c r="F55" s="2">
        <f>F26-F28</f>
        <v>38140.340000000026</v>
      </c>
    </row>
    <row r="56" spans="3:6" ht="12.75">
      <c r="C56" t="s">
        <v>35</v>
      </c>
      <c r="F56" s="2">
        <v>70901.9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3:I52"/>
  <sheetViews>
    <sheetView workbookViewId="0" topLeftCell="A30">
      <selection activeCell="D60" sqref="D60"/>
    </sheetView>
  </sheetViews>
  <sheetFormatPr defaultColWidth="9.00390625" defaultRowHeight="12.75"/>
  <cols>
    <col min="4" max="4" width="47.00390625" style="0" customWidth="1"/>
    <col min="7" max="7" width="9.00390625" style="0" customWidth="1"/>
  </cols>
  <sheetData>
    <row r="3" ht="12.75">
      <c r="D3" s="6" t="s">
        <v>0</v>
      </c>
    </row>
    <row r="4" ht="12.75">
      <c r="D4" s="3" t="s">
        <v>1</v>
      </c>
    </row>
    <row r="5" ht="12.75">
      <c r="D5" s="3" t="s">
        <v>645</v>
      </c>
    </row>
    <row r="6" ht="12.75">
      <c r="D6" s="3" t="s">
        <v>36</v>
      </c>
    </row>
    <row r="7" spans="2:5" ht="12.75">
      <c r="B7" t="s">
        <v>12</v>
      </c>
      <c r="E7" s="2">
        <v>60304.85</v>
      </c>
    </row>
    <row r="9" spans="2:3" ht="12.75">
      <c r="B9" s="2" t="s">
        <v>2</v>
      </c>
      <c r="C9" s="2"/>
    </row>
    <row r="11" spans="2:5" ht="12.75">
      <c r="B11" t="s">
        <v>3</v>
      </c>
      <c r="E11">
        <v>16818.23</v>
      </c>
    </row>
    <row r="12" spans="2:5" ht="12.75">
      <c r="B12" t="s">
        <v>4</v>
      </c>
      <c r="E12">
        <v>49131.93</v>
      </c>
    </row>
    <row r="13" spans="2:5" ht="12.75">
      <c r="B13" t="s">
        <v>5</v>
      </c>
      <c r="E13">
        <v>10306.66</v>
      </c>
    </row>
    <row r="14" spans="2:5" ht="12.75">
      <c r="B14" t="s">
        <v>6</v>
      </c>
      <c r="E14">
        <v>359.42</v>
      </c>
    </row>
    <row r="15" spans="2:5" ht="12.75">
      <c r="B15" t="s">
        <v>7</v>
      </c>
      <c r="E15">
        <v>248189.28</v>
      </c>
    </row>
    <row r="16" spans="2:5" ht="12.75">
      <c r="B16" t="s">
        <v>8</v>
      </c>
      <c r="E16">
        <v>75591.67</v>
      </c>
    </row>
    <row r="17" spans="2:5" ht="12.75">
      <c r="B17" t="s">
        <v>9</v>
      </c>
      <c r="E17">
        <v>117553.56</v>
      </c>
    </row>
    <row r="18" spans="2:5" ht="12.75">
      <c r="B18" s="2" t="s">
        <v>10</v>
      </c>
      <c r="E18" s="2">
        <f>SUM(E11:E17)</f>
        <v>517950.75</v>
      </c>
    </row>
    <row r="19" spans="2:5" ht="12.75">
      <c r="B19" t="s">
        <v>11</v>
      </c>
      <c r="E19">
        <v>512904</v>
      </c>
    </row>
    <row r="21" spans="2:5" ht="12.75">
      <c r="B21" t="s">
        <v>13</v>
      </c>
      <c r="E21" s="2">
        <f>E7+E18-E19</f>
        <v>65351.59999999998</v>
      </c>
    </row>
    <row r="23" spans="2:4" ht="12.75">
      <c r="B23" s="2" t="s">
        <v>14</v>
      </c>
      <c r="C23" s="2"/>
      <c r="D23" s="2"/>
    </row>
    <row r="25" spans="2:5" ht="12.75">
      <c r="B25" s="2" t="s">
        <v>15</v>
      </c>
      <c r="E25" s="2">
        <f>E17</f>
        <v>117553.56</v>
      </c>
    </row>
    <row r="27" spans="2:5" ht="12.75">
      <c r="B27" s="2" t="s">
        <v>16</v>
      </c>
      <c r="E27" s="2">
        <f>SUM(E29:E39)</f>
        <v>88793.15</v>
      </c>
    </row>
    <row r="28" ht="12.75">
      <c r="B28" t="s">
        <v>40</v>
      </c>
    </row>
    <row r="29" spans="2:5" ht="12.75">
      <c r="B29" t="s">
        <v>17</v>
      </c>
      <c r="E29">
        <v>18363.24</v>
      </c>
    </row>
    <row r="30" spans="2:5" ht="12.75">
      <c r="B30" t="s">
        <v>18</v>
      </c>
      <c r="E30">
        <v>6159.12</v>
      </c>
    </row>
    <row r="31" spans="2:5" ht="12.75">
      <c r="B31" t="s">
        <v>19</v>
      </c>
      <c r="E31">
        <v>17450.76</v>
      </c>
    </row>
    <row r="32" spans="2:5" ht="12.75">
      <c r="B32" t="s">
        <v>20</v>
      </c>
      <c r="E32">
        <v>3195</v>
      </c>
    </row>
    <row r="33" spans="2:5" ht="12.75">
      <c r="B33" t="s">
        <v>21</v>
      </c>
      <c r="E33">
        <v>10607.4</v>
      </c>
    </row>
    <row r="34" spans="2:5" ht="12.75">
      <c r="B34" t="s">
        <v>22</v>
      </c>
      <c r="E34">
        <v>2509.32</v>
      </c>
    </row>
    <row r="35" spans="2:5" ht="12.75">
      <c r="B35" t="s">
        <v>23</v>
      </c>
      <c r="E35">
        <v>18021.12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5" ht="12.75">
      <c r="B39" t="s">
        <v>33</v>
      </c>
      <c r="E39" s="2">
        <f>SUM(E42:E48)</f>
        <v>12487.189999999999</v>
      </c>
    </row>
    <row r="40" ht="12.75">
      <c r="B40" t="s">
        <v>31</v>
      </c>
    </row>
    <row r="41" ht="12.75">
      <c r="B41" t="s">
        <v>37</v>
      </c>
    </row>
    <row r="42" spans="2:9" ht="12.75">
      <c r="B42" t="s">
        <v>38</v>
      </c>
      <c r="E42">
        <v>9409.74</v>
      </c>
      <c r="I42">
        <v>18819.48</v>
      </c>
    </row>
    <row r="43" spans="2:5" ht="12.75">
      <c r="B43" t="s">
        <v>26</v>
      </c>
      <c r="E43" s="3">
        <v>180.6</v>
      </c>
    </row>
    <row r="44" spans="2:5" ht="12.75">
      <c r="B44" t="s">
        <v>27</v>
      </c>
      <c r="E44" s="3">
        <v>207.16</v>
      </c>
    </row>
    <row r="45" spans="2:9" ht="15">
      <c r="B45" s="32" t="s">
        <v>34</v>
      </c>
      <c r="C45" s="33"/>
      <c r="D45" s="33"/>
      <c r="E45" s="3">
        <v>982</v>
      </c>
      <c r="I45" s="1"/>
    </row>
    <row r="46" spans="2:5" ht="12.75">
      <c r="B46" t="s">
        <v>28</v>
      </c>
      <c r="E46" s="3">
        <v>356.06</v>
      </c>
    </row>
    <row r="47" spans="2:5" ht="12.75">
      <c r="B47" t="s">
        <v>29</v>
      </c>
      <c r="E47" s="3">
        <v>406.57</v>
      </c>
    </row>
    <row r="48" spans="2:5" ht="12.75">
      <c r="B48" t="s">
        <v>30</v>
      </c>
      <c r="E48" s="3">
        <v>945.06</v>
      </c>
    </row>
    <row r="49" spans="2:5" ht="12.75">
      <c r="B49" t="s">
        <v>39</v>
      </c>
      <c r="E49" s="2">
        <f>E25-E27</f>
        <v>28760.410000000003</v>
      </c>
    </row>
    <row r="50" spans="2:5" ht="12.75">
      <c r="B50" t="s">
        <v>35</v>
      </c>
      <c r="E50" s="2">
        <v>67377.61</v>
      </c>
    </row>
    <row r="52" ht="12.75">
      <c r="B52" t="s">
        <v>646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N64"/>
  <sheetViews>
    <sheetView workbookViewId="0" topLeftCell="A34">
      <selection activeCell="B59" sqref="B59"/>
    </sheetView>
  </sheetViews>
  <sheetFormatPr defaultColWidth="9.00390625" defaultRowHeight="12.75"/>
  <cols>
    <col min="4" max="4" width="47.375" style="0" customWidth="1"/>
    <col min="5" max="5" width="9.25390625" style="0" hidden="1" customWidth="1"/>
    <col min="6" max="8" width="9.125" style="0" hidden="1" customWidth="1"/>
  </cols>
  <sheetData>
    <row r="3" ht="12.75">
      <c r="D3" s="3" t="s">
        <v>0</v>
      </c>
    </row>
    <row r="4" ht="12.75">
      <c r="D4" s="3" t="s">
        <v>1</v>
      </c>
    </row>
    <row r="5" ht="12.75">
      <c r="D5" s="3" t="s">
        <v>41</v>
      </c>
    </row>
    <row r="6" ht="12.75">
      <c r="D6" s="3" t="s">
        <v>36</v>
      </c>
    </row>
    <row r="7" spans="2:9" ht="12.75">
      <c r="B7" t="s">
        <v>12</v>
      </c>
      <c r="I7" s="2">
        <v>87848.08</v>
      </c>
    </row>
    <row r="9" spans="2:3" ht="12.75">
      <c r="B9" s="2" t="s">
        <v>2</v>
      </c>
      <c r="C9" s="2"/>
    </row>
    <row r="11" spans="2:9" ht="12.75">
      <c r="B11" t="s">
        <v>3</v>
      </c>
      <c r="I11">
        <v>42712.01</v>
      </c>
    </row>
    <row r="12" spans="2:9" ht="12.75">
      <c r="B12" t="s">
        <v>4</v>
      </c>
      <c r="I12">
        <v>126627.52</v>
      </c>
    </row>
    <row r="13" spans="2:9" ht="12.75">
      <c r="B13" t="s">
        <v>5</v>
      </c>
      <c r="I13">
        <v>24832.03</v>
      </c>
    </row>
    <row r="14" spans="2:9" ht="12.75">
      <c r="B14" t="s">
        <v>6</v>
      </c>
      <c r="I14">
        <v>358.7</v>
      </c>
    </row>
    <row r="15" spans="2:9" ht="12.75">
      <c r="B15" t="s">
        <v>7</v>
      </c>
      <c r="I15">
        <v>807206.07</v>
      </c>
    </row>
    <row r="16" spans="2:9" ht="12.75">
      <c r="B16" t="s">
        <v>8</v>
      </c>
      <c r="I16">
        <v>190977.89</v>
      </c>
    </row>
    <row r="17" spans="2:9" ht="12.75">
      <c r="B17" t="s">
        <v>9</v>
      </c>
      <c r="I17">
        <v>376266.86</v>
      </c>
    </row>
    <row r="18" spans="2:9" ht="12.75">
      <c r="B18" s="2" t="s">
        <v>10</v>
      </c>
      <c r="I18" s="2">
        <f>SUM(I11:I17)</f>
        <v>1568981.08</v>
      </c>
    </row>
    <row r="19" spans="2:9" ht="12.75">
      <c r="B19" t="s">
        <v>11</v>
      </c>
      <c r="I19">
        <v>1480426.51</v>
      </c>
    </row>
    <row r="21" spans="2:9" ht="12.75">
      <c r="B21" t="s">
        <v>13</v>
      </c>
      <c r="I21" s="2">
        <f>I7+I18-I19</f>
        <v>176402.65000000014</v>
      </c>
    </row>
    <row r="23" spans="2:4" ht="12.75">
      <c r="B23" s="2" t="s">
        <v>14</v>
      </c>
      <c r="C23" s="2"/>
      <c r="D23" s="2"/>
    </row>
    <row r="25" spans="2:9" ht="12.75">
      <c r="B25" s="2" t="s">
        <v>15</v>
      </c>
      <c r="I25" s="2">
        <f>I17</f>
        <v>376266.86</v>
      </c>
    </row>
    <row r="27" spans="2:9" ht="12.75">
      <c r="B27" s="2" t="s">
        <v>16</v>
      </c>
      <c r="I27" s="2">
        <f>SUM(I29:I39)</f>
        <v>271366.19</v>
      </c>
    </row>
    <row r="28" ht="12.75">
      <c r="B28" t="s">
        <v>40</v>
      </c>
    </row>
    <row r="29" spans="2:9" ht="12.75">
      <c r="B29" t="s">
        <v>17</v>
      </c>
      <c r="I29">
        <v>60180.48</v>
      </c>
    </row>
    <row r="30" spans="2:9" ht="12.75">
      <c r="B30" t="s">
        <v>18</v>
      </c>
      <c r="I30">
        <v>8223.36</v>
      </c>
    </row>
    <row r="31" spans="2:9" ht="12.75">
      <c r="B31" t="s">
        <v>19</v>
      </c>
      <c r="I31">
        <v>57190.08</v>
      </c>
    </row>
    <row r="32" spans="2:9" ht="12.75">
      <c r="B32" t="s">
        <v>20</v>
      </c>
      <c r="I32">
        <v>1079.25</v>
      </c>
    </row>
    <row r="33" spans="2:9" ht="12.75">
      <c r="B33" t="s">
        <v>21</v>
      </c>
      <c r="I33">
        <v>34760.16</v>
      </c>
    </row>
    <row r="34" spans="2:9" ht="12.75">
      <c r="B34" t="s">
        <v>22</v>
      </c>
      <c r="I34">
        <v>8223.36</v>
      </c>
    </row>
    <row r="35" spans="2:9" ht="12.75">
      <c r="B35" t="s">
        <v>23</v>
      </c>
      <c r="I35">
        <v>59059.08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9" ht="12.75">
      <c r="B39" t="s">
        <v>33</v>
      </c>
      <c r="I39" s="2">
        <f>SUM(I43:I59)</f>
        <v>42650.41999999999</v>
      </c>
    </row>
    <row r="40" ht="12.75">
      <c r="B40" t="s">
        <v>31</v>
      </c>
    </row>
    <row r="41" ht="12.75">
      <c r="B41" t="s">
        <v>37</v>
      </c>
    </row>
    <row r="42" spans="2:14" ht="12.75">
      <c r="B42" t="s">
        <v>38</v>
      </c>
      <c r="I42">
        <v>30837.78</v>
      </c>
      <c r="M42">
        <v>61675.56</v>
      </c>
      <c r="N42">
        <f>M42*50/100</f>
        <v>30837.78</v>
      </c>
    </row>
    <row r="43" spans="2:9" ht="12.75">
      <c r="B43" s="12" t="s">
        <v>455</v>
      </c>
      <c r="C43" s="12"/>
      <c r="D43" s="12"/>
      <c r="E43" s="12">
        <v>208.35</v>
      </c>
      <c r="F43" s="12"/>
      <c r="G43" s="12">
        <v>35.01</v>
      </c>
      <c r="H43" s="12"/>
      <c r="I43" s="12">
        <f>E43+G43</f>
        <v>243.35999999999999</v>
      </c>
    </row>
    <row r="44" spans="2:9" ht="12.75">
      <c r="B44" s="12" t="s">
        <v>541</v>
      </c>
      <c r="C44" s="12"/>
      <c r="D44" s="12"/>
      <c r="E44" s="12"/>
      <c r="F44" s="12"/>
      <c r="G44" s="12"/>
      <c r="H44" s="12"/>
      <c r="I44" s="12">
        <v>15260</v>
      </c>
    </row>
    <row r="45" spans="2:9" ht="12.75">
      <c r="B45" s="12" t="s">
        <v>117</v>
      </c>
      <c r="C45" s="12"/>
      <c r="D45" s="12"/>
      <c r="E45" s="12">
        <v>417.14</v>
      </c>
      <c r="F45" s="12"/>
      <c r="G45" s="12"/>
      <c r="H45" s="12"/>
      <c r="I45" s="12">
        <f>E45+G45</f>
        <v>417.14</v>
      </c>
    </row>
    <row r="46" spans="2:9" ht="12.75">
      <c r="B46" s="12" t="s">
        <v>542</v>
      </c>
      <c r="C46" s="12"/>
      <c r="D46" s="12"/>
      <c r="E46" s="12">
        <v>1668.56</v>
      </c>
      <c r="F46" s="12"/>
      <c r="G46" s="12"/>
      <c r="H46" s="12"/>
      <c r="I46" s="12">
        <f>E46+G46</f>
        <v>1668.56</v>
      </c>
    </row>
    <row r="47" spans="2:9" ht="12.75">
      <c r="B47" s="12" t="s">
        <v>543</v>
      </c>
      <c r="C47" s="12"/>
      <c r="D47" s="12"/>
      <c r="E47" s="12">
        <v>7.71</v>
      </c>
      <c r="F47" s="12"/>
      <c r="G47" s="12">
        <v>3640.87</v>
      </c>
      <c r="H47" s="12"/>
      <c r="I47" s="12">
        <f>E47+G47+H47</f>
        <v>3648.58</v>
      </c>
    </row>
    <row r="48" spans="2:9" ht="12.75">
      <c r="B48" s="12" t="s">
        <v>27</v>
      </c>
      <c r="C48" s="12"/>
      <c r="D48" s="12"/>
      <c r="E48" s="12">
        <v>414.12</v>
      </c>
      <c r="F48" s="12"/>
      <c r="G48" s="12"/>
      <c r="H48" s="12"/>
      <c r="I48" s="12">
        <f>E48+G48+H48</f>
        <v>414.12</v>
      </c>
    </row>
    <row r="49" spans="2:9" ht="12.75">
      <c r="B49" s="7" t="s">
        <v>75</v>
      </c>
      <c r="C49" s="12"/>
      <c r="D49" s="12"/>
      <c r="E49" s="12"/>
      <c r="F49" s="12"/>
      <c r="G49" s="12"/>
      <c r="H49" s="12"/>
      <c r="I49" s="1">
        <v>487</v>
      </c>
    </row>
    <row r="50" spans="2:9" ht="12.75">
      <c r="B50" s="12" t="s">
        <v>28</v>
      </c>
      <c r="C50" s="12"/>
      <c r="D50" s="12"/>
      <c r="E50" s="12">
        <v>625.71</v>
      </c>
      <c r="F50" s="12"/>
      <c r="G50" s="12">
        <v>86.43</v>
      </c>
      <c r="H50" s="12"/>
      <c r="I50" s="12">
        <f>E50+G50</f>
        <v>712.1400000000001</v>
      </c>
    </row>
    <row r="51" spans="2:9" ht="12.75">
      <c r="B51" s="7" t="s">
        <v>171</v>
      </c>
      <c r="C51" s="12"/>
      <c r="D51" s="12"/>
      <c r="E51" s="12"/>
      <c r="F51" s="12"/>
      <c r="G51" s="12"/>
      <c r="H51" s="12"/>
      <c r="I51" s="8">
        <v>2033</v>
      </c>
    </row>
    <row r="52" spans="2:9" ht="12.75">
      <c r="B52" s="12" t="s">
        <v>300</v>
      </c>
      <c r="C52" s="12"/>
      <c r="D52" s="12"/>
      <c r="E52" s="12">
        <v>3128.55</v>
      </c>
      <c r="F52" s="12"/>
      <c r="G52" s="12">
        <v>414.28</v>
      </c>
      <c r="H52" s="12"/>
      <c r="I52" s="12">
        <f>E52+G52</f>
        <v>3542.83</v>
      </c>
    </row>
    <row r="53" spans="2:9" ht="12.75">
      <c r="B53" s="12" t="s">
        <v>172</v>
      </c>
      <c r="C53" s="12"/>
      <c r="D53" s="12"/>
      <c r="E53" s="12">
        <v>708.8</v>
      </c>
      <c r="F53" s="12"/>
      <c r="G53" s="12"/>
      <c r="H53" s="12"/>
      <c r="I53" s="12">
        <f>E53+G53</f>
        <v>708.8</v>
      </c>
    </row>
    <row r="54" spans="2:9" ht="12.75">
      <c r="B54" s="12" t="s">
        <v>29</v>
      </c>
      <c r="C54" s="12"/>
      <c r="D54" s="12"/>
      <c r="E54" s="12">
        <v>417.14</v>
      </c>
      <c r="F54" s="12"/>
      <c r="G54" s="12">
        <v>132</v>
      </c>
      <c r="H54" s="12"/>
      <c r="I54" s="12">
        <f>E54+G54</f>
        <v>549.14</v>
      </c>
    </row>
    <row r="55" spans="2:9" ht="12.75">
      <c r="B55" s="12" t="s">
        <v>77</v>
      </c>
      <c r="C55" s="12"/>
      <c r="D55" s="12"/>
      <c r="E55" s="12">
        <v>347.62</v>
      </c>
      <c r="F55" s="12"/>
      <c r="G55" s="12">
        <v>152.46</v>
      </c>
      <c r="H55" s="12"/>
      <c r="I55" s="12">
        <f>E55+G55</f>
        <v>500.08000000000004</v>
      </c>
    </row>
    <row r="56" spans="2:9" ht="12.75">
      <c r="B56" s="12" t="s">
        <v>111</v>
      </c>
      <c r="C56" s="12"/>
      <c r="D56" s="12"/>
      <c r="E56" s="12">
        <v>417.14</v>
      </c>
      <c r="F56" s="12"/>
      <c r="G56" s="12"/>
      <c r="H56" s="12"/>
      <c r="I56" s="12">
        <f>E56+G56</f>
        <v>417.14</v>
      </c>
    </row>
    <row r="57" spans="2:9" ht="12.75">
      <c r="B57" s="12" t="s">
        <v>581</v>
      </c>
      <c r="C57" s="12"/>
      <c r="D57" s="12"/>
      <c r="E57" s="12">
        <v>3780.24</v>
      </c>
      <c r="F57" s="12">
        <v>720.73</v>
      </c>
      <c r="G57" s="12"/>
      <c r="H57" s="12"/>
      <c r="I57" s="12">
        <f>E57+F57</f>
        <v>4500.969999999999</v>
      </c>
    </row>
    <row r="58" spans="2:9" ht="12.75">
      <c r="B58" s="12" t="s">
        <v>582</v>
      </c>
      <c r="C58" s="12"/>
      <c r="D58" s="12"/>
      <c r="E58" s="12">
        <v>834.28</v>
      </c>
      <c r="F58" s="12">
        <v>236.28</v>
      </c>
      <c r="G58" s="12"/>
      <c r="H58" s="12"/>
      <c r="I58" s="12">
        <f>E58+F58</f>
        <v>1070.56</v>
      </c>
    </row>
    <row r="59" spans="2:9" ht="12.75">
      <c r="B59" s="7" t="s">
        <v>83</v>
      </c>
      <c r="C59" s="12"/>
      <c r="D59" s="12"/>
      <c r="E59" s="12"/>
      <c r="F59" s="12"/>
      <c r="G59" s="12"/>
      <c r="H59" s="12"/>
      <c r="I59" s="8">
        <v>6477</v>
      </c>
    </row>
    <row r="60" spans="2:9" ht="12.75">
      <c r="B60" t="s">
        <v>39</v>
      </c>
      <c r="I60" s="2">
        <f>I25-I27</f>
        <v>104900.66999999998</v>
      </c>
    </row>
    <row r="61" spans="2:10" ht="12.75">
      <c r="B61" t="s">
        <v>35</v>
      </c>
      <c r="I61">
        <v>52288.16</v>
      </c>
      <c r="J61" s="2"/>
    </row>
    <row r="64" ht="12.75">
      <c r="B64" t="s">
        <v>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E54"/>
  <sheetViews>
    <sheetView workbookViewId="0" topLeftCell="A22">
      <selection activeCell="H47" sqref="H47"/>
    </sheetView>
  </sheetViews>
  <sheetFormatPr defaultColWidth="9.00390625" defaultRowHeight="12.75"/>
  <cols>
    <col min="4" max="4" width="42.00390625" style="0" customWidth="1"/>
  </cols>
  <sheetData>
    <row r="3" ht="12.75">
      <c r="D3" s="3" t="s">
        <v>0</v>
      </c>
    </row>
    <row r="4" ht="12.75">
      <c r="D4" s="3" t="s">
        <v>1</v>
      </c>
    </row>
    <row r="5" ht="12.75">
      <c r="D5" s="3" t="s">
        <v>42</v>
      </c>
    </row>
    <row r="6" ht="12.75">
      <c r="D6" s="3" t="s">
        <v>36</v>
      </c>
    </row>
    <row r="7" spans="2:5" ht="12.75">
      <c r="B7" t="s">
        <v>12</v>
      </c>
      <c r="E7" s="2">
        <v>7158.59</v>
      </c>
    </row>
    <row r="9" spans="2:3" ht="12.75">
      <c r="B9" s="2" t="s">
        <v>2</v>
      </c>
      <c r="C9" s="2"/>
    </row>
    <row r="11" spans="2:5" ht="12.75">
      <c r="B11" t="s">
        <v>3</v>
      </c>
      <c r="E11">
        <v>3083.24</v>
      </c>
    </row>
    <row r="12" spans="2:5" ht="12.75">
      <c r="B12" t="s">
        <v>4</v>
      </c>
      <c r="E12">
        <v>8617.04</v>
      </c>
    </row>
    <row r="13" spans="2:5" ht="12.75">
      <c r="B13" t="s">
        <v>5</v>
      </c>
      <c r="E13">
        <v>3086.73</v>
      </c>
    </row>
    <row r="14" spans="2:5" ht="12.75">
      <c r="B14" t="s">
        <v>7</v>
      </c>
      <c r="E14">
        <v>104767.62</v>
      </c>
    </row>
    <row r="15" spans="2:5" ht="12.75">
      <c r="B15" t="s">
        <v>8</v>
      </c>
      <c r="E15">
        <v>11488.13</v>
      </c>
    </row>
    <row r="16" spans="2:5" ht="12.75">
      <c r="B16" t="s">
        <v>9</v>
      </c>
      <c r="E16">
        <v>49123.5</v>
      </c>
    </row>
    <row r="17" spans="2:5" ht="12.75">
      <c r="B17" s="2" t="s">
        <v>10</v>
      </c>
      <c r="E17" s="2">
        <f>SUM(E11:E16)</f>
        <v>180166.26</v>
      </c>
    </row>
    <row r="18" spans="2:5" ht="12.75">
      <c r="B18" t="s">
        <v>11</v>
      </c>
      <c r="E18">
        <v>171210.32</v>
      </c>
    </row>
    <row r="20" spans="2:5" ht="12.75">
      <c r="B20" t="s">
        <v>13</v>
      </c>
      <c r="E20" s="2">
        <f>E7+E17-E18</f>
        <v>16114.529999999999</v>
      </c>
    </row>
    <row r="22" spans="2:4" ht="12.75">
      <c r="B22" s="2" t="s">
        <v>14</v>
      </c>
      <c r="C22" s="2"/>
      <c r="D22" s="2"/>
    </row>
    <row r="24" spans="2:5" ht="12.75">
      <c r="B24" s="2" t="s">
        <v>15</v>
      </c>
      <c r="E24" s="2">
        <f>E16</f>
        <v>49123.5</v>
      </c>
    </row>
    <row r="26" spans="2:5" ht="12.75">
      <c r="B26" s="2" t="s">
        <v>16</v>
      </c>
      <c r="E26" s="2">
        <f>SUM(E28:E38)</f>
        <v>59237.229999999996</v>
      </c>
    </row>
    <row r="27" ht="12.75">
      <c r="B27" t="s">
        <v>40</v>
      </c>
    </row>
    <row r="28" spans="2:5" ht="12.75">
      <c r="B28" t="s">
        <v>17</v>
      </c>
      <c r="E28">
        <v>7880.64</v>
      </c>
    </row>
    <row r="29" spans="2:5" ht="12.75">
      <c r="B29" t="s">
        <v>18</v>
      </c>
      <c r="E29">
        <v>1076.88</v>
      </c>
    </row>
    <row r="30" spans="2:5" ht="12.75">
      <c r="B30" t="s">
        <v>19</v>
      </c>
      <c r="E30">
        <v>7489.08</v>
      </c>
    </row>
    <row r="31" spans="2:5" ht="12.75">
      <c r="B31" t="s">
        <v>20</v>
      </c>
      <c r="E31">
        <v>0</v>
      </c>
    </row>
    <row r="32" spans="2:5" ht="12.75">
      <c r="B32" t="s">
        <v>21</v>
      </c>
      <c r="E32">
        <v>4552.2</v>
      </c>
    </row>
    <row r="33" spans="2:5" ht="12.75">
      <c r="B33" t="s">
        <v>22</v>
      </c>
      <c r="E33">
        <v>1076.88</v>
      </c>
    </row>
    <row r="34" spans="2:5" ht="12.75">
      <c r="B34" t="s">
        <v>23</v>
      </c>
      <c r="E34">
        <v>7733.76</v>
      </c>
    </row>
    <row r="35" ht="12.75">
      <c r="B35" t="s">
        <v>24</v>
      </c>
    </row>
    <row r="36" ht="12.75">
      <c r="B36" t="s">
        <v>25</v>
      </c>
    </row>
    <row r="37" ht="12.75">
      <c r="B37" t="s">
        <v>32</v>
      </c>
    </row>
    <row r="38" spans="2:5" ht="12.75">
      <c r="B38" t="s">
        <v>33</v>
      </c>
      <c r="E38" s="2">
        <f>SUM(E41:E49)</f>
        <v>29427.789999999997</v>
      </c>
    </row>
    <row r="39" ht="12.75">
      <c r="B39" t="s">
        <v>31</v>
      </c>
    </row>
    <row r="40" ht="12.75">
      <c r="B40" t="s">
        <v>37</v>
      </c>
    </row>
    <row r="41" spans="2:5" ht="12.75">
      <c r="B41" t="s">
        <v>38</v>
      </c>
      <c r="E41" s="3">
        <v>8076.48</v>
      </c>
    </row>
    <row r="42" spans="2:5" ht="12.75">
      <c r="B42" t="s">
        <v>27</v>
      </c>
      <c r="E42" s="3">
        <v>103.53</v>
      </c>
    </row>
    <row r="43" spans="2:5" ht="12.75">
      <c r="B43" s="4" t="s">
        <v>43</v>
      </c>
      <c r="C43" s="4"/>
      <c r="D43" s="4"/>
      <c r="E43" s="3">
        <v>184.18</v>
      </c>
    </row>
    <row r="44" spans="2:5" ht="12.75">
      <c r="B44" s="4" t="s">
        <v>28</v>
      </c>
      <c r="C44" s="4"/>
      <c r="D44" s="4"/>
      <c r="E44" s="3">
        <v>230.18</v>
      </c>
    </row>
    <row r="45" spans="2:5" ht="12.75">
      <c r="B45" s="5" t="s">
        <v>44</v>
      </c>
      <c r="C45" s="4"/>
      <c r="D45" s="4"/>
      <c r="E45" s="3">
        <v>14858</v>
      </c>
    </row>
    <row r="46" spans="2:5" ht="12.75">
      <c r="B46" s="4" t="s">
        <v>29</v>
      </c>
      <c r="C46" s="4"/>
      <c r="D46" s="4"/>
      <c r="E46" s="3">
        <v>406.57</v>
      </c>
    </row>
    <row r="47" spans="2:5" ht="12.75">
      <c r="B47" s="4" t="s">
        <v>47</v>
      </c>
      <c r="C47" s="4"/>
      <c r="D47" s="4"/>
      <c r="E47" s="3">
        <v>1042.85</v>
      </c>
    </row>
    <row r="48" spans="2:5" ht="12.75">
      <c r="B48" s="5" t="s">
        <v>45</v>
      </c>
      <c r="C48" s="4"/>
      <c r="D48" s="4"/>
      <c r="E48" s="3">
        <v>3007</v>
      </c>
    </row>
    <row r="49" spans="2:5" ht="12.75">
      <c r="B49" s="5" t="s">
        <v>46</v>
      </c>
      <c r="C49" s="4"/>
      <c r="D49" s="4"/>
      <c r="E49" s="3">
        <v>1519</v>
      </c>
    </row>
    <row r="50" spans="2:5" ht="12.75">
      <c r="B50" t="s">
        <v>39</v>
      </c>
      <c r="E50" s="2">
        <f>E24-E26</f>
        <v>-10113.729999999996</v>
      </c>
    </row>
    <row r="51" spans="2:5" ht="12.75">
      <c r="B51" t="s">
        <v>35</v>
      </c>
      <c r="E51" s="6">
        <v>14329.98</v>
      </c>
    </row>
    <row r="54" ht="12.75">
      <c r="C54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2"/>
  <sheetViews>
    <sheetView workbookViewId="0" topLeftCell="A13">
      <selection activeCell="F56" sqref="F56"/>
    </sheetView>
  </sheetViews>
  <sheetFormatPr defaultColWidth="9.00390625" defaultRowHeight="12.75"/>
  <cols>
    <col min="8" max="8" width="10.125" style="0" customWidth="1"/>
    <col min="9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726</v>
      </c>
    </row>
    <row r="5" ht="12.75">
      <c r="D5" s="3" t="s">
        <v>36</v>
      </c>
    </row>
    <row r="6" spans="2:13" ht="12.75">
      <c r="B6" t="s">
        <v>12</v>
      </c>
      <c r="M6" s="2">
        <v>27773.08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11844.67</v>
      </c>
    </row>
    <row r="11" spans="2:13" ht="12.75">
      <c r="B11" t="s">
        <v>4</v>
      </c>
      <c r="M11">
        <v>38422.88</v>
      </c>
    </row>
    <row r="12" spans="2:13" ht="12.75">
      <c r="B12" t="s">
        <v>5</v>
      </c>
      <c r="M12">
        <v>1335.69</v>
      </c>
    </row>
    <row r="13" spans="2:13" ht="12.75">
      <c r="B13" t="s">
        <v>6</v>
      </c>
      <c r="M13">
        <v>1012.68</v>
      </c>
    </row>
    <row r="14" spans="2:13" ht="12.75">
      <c r="B14" t="s">
        <v>7</v>
      </c>
      <c r="M14">
        <v>161554.92</v>
      </c>
    </row>
    <row r="15" spans="2:13" ht="12.75">
      <c r="B15" t="s">
        <v>8</v>
      </c>
      <c r="M15">
        <v>71311.68</v>
      </c>
    </row>
    <row r="16" spans="2:13" ht="12.75">
      <c r="B16" t="s">
        <v>9</v>
      </c>
      <c r="M16">
        <v>76409.63</v>
      </c>
    </row>
    <row r="17" spans="2:13" ht="12.75">
      <c r="B17" s="2" t="s">
        <v>10</v>
      </c>
      <c r="M17" s="2">
        <f>SUM(M10:M16)</f>
        <v>361892.15</v>
      </c>
    </row>
    <row r="18" spans="2:13" ht="12.75">
      <c r="B18" t="s">
        <v>11</v>
      </c>
      <c r="M18">
        <v>341963.3</v>
      </c>
    </row>
    <row r="20" spans="2:13" ht="12.75">
      <c r="B20" t="s">
        <v>13</v>
      </c>
      <c r="M20" s="2">
        <f>M6+M17-M18</f>
        <v>47701.93000000005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76409.63</v>
      </c>
    </row>
    <row r="26" spans="2:13" ht="12.75">
      <c r="B26" s="2" t="s">
        <v>16</v>
      </c>
      <c r="M26" s="2">
        <f>SUM(M28:M39)</f>
        <v>77699.59999999999</v>
      </c>
    </row>
    <row r="27" ht="12.75">
      <c r="B27" t="s">
        <v>40</v>
      </c>
    </row>
    <row r="28" spans="2:13" ht="12.75">
      <c r="B28" t="s">
        <v>17</v>
      </c>
      <c r="M28">
        <v>11953.32</v>
      </c>
    </row>
    <row r="29" spans="2:13" ht="12.75">
      <c r="B29" t="s">
        <v>18</v>
      </c>
      <c r="M29">
        <v>1633.32</v>
      </c>
    </row>
    <row r="30" spans="2:13" ht="12.75">
      <c r="B30" t="s">
        <v>19</v>
      </c>
      <c r="M30">
        <v>11359.32</v>
      </c>
    </row>
    <row r="31" spans="2:13" ht="12.75">
      <c r="B31" t="s">
        <v>96</v>
      </c>
      <c r="M31">
        <v>4009.2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6904.68</v>
      </c>
    </row>
    <row r="34" spans="2:13" ht="12.75">
      <c r="B34" t="s">
        <v>22</v>
      </c>
      <c r="M34">
        <v>1633.32</v>
      </c>
    </row>
    <row r="35" spans="2:13" ht="12.75">
      <c r="B35" t="s">
        <v>23</v>
      </c>
      <c r="M35">
        <v>11730.06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SUM(M42:M48)</f>
        <v>28476.38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6125.16</v>
      </c>
    </row>
    <row r="43" spans="2:13" ht="12.75">
      <c r="B43" t="s">
        <v>117</v>
      </c>
      <c r="I43">
        <v>417.14</v>
      </c>
      <c r="M43">
        <f>I43+K43</f>
        <v>417.14</v>
      </c>
    </row>
    <row r="44" spans="2:13" ht="12.75">
      <c r="B44" t="s">
        <v>92</v>
      </c>
      <c r="I44">
        <v>625.71</v>
      </c>
      <c r="M44">
        <f>I44+K44+L44</f>
        <v>625.71</v>
      </c>
    </row>
    <row r="45" spans="2:13" ht="12.75">
      <c r="B45" t="s">
        <v>27</v>
      </c>
      <c r="I45">
        <v>207.06</v>
      </c>
      <c r="M45">
        <f>I45+K45+L45</f>
        <v>207.06</v>
      </c>
    </row>
    <row r="46" spans="2:13" ht="12.75">
      <c r="B46" s="7" t="s">
        <v>44</v>
      </c>
      <c r="C46" s="12"/>
      <c r="D46" s="12"/>
      <c r="E46" t="s">
        <v>622</v>
      </c>
      <c r="I46" s="8">
        <v>16099</v>
      </c>
      <c r="J46" s="12"/>
      <c r="K46" s="12"/>
      <c r="L46" s="12"/>
      <c r="M46" s="8">
        <v>16099</v>
      </c>
    </row>
    <row r="47" spans="2:13" ht="12.75">
      <c r="B47" t="s">
        <v>424</v>
      </c>
      <c r="D47" t="s">
        <v>616</v>
      </c>
      <c r="I47">
        <v>945.06</v>
      </c>
      <c r="K47">
        <v>61.75</v>
      </c>
      <c r="M47">
        <f>I47+K47</f>
        <v>1006.81</v>
      </c>
    </row>
    <row r="48" spans="2:13" ht="12.75">
      <c r="B48" t="s">
        <v>497</v>
      </c>
      <c r="D48" t="s">
        <v>725</v>
      </c>
      <c r="I48">
        <v>3780.24</v>
      </c>
      <c r="K48">
        <v>215.26</v>
      </c>
      <c r="M48">
        <f>I48+K48</f>
        <v>3995.5</v>
      </c>
    </row>
    <row r="49" spans="2:13" ht="12.75">
      <c r="B49" s="12" t="s">
        <v>39</v>
      </c>
      <c r="C49" s="12"/>
      <c r="D49" s="12"/>
      <c r="M49" s="2">
        <f>M24-M26</f>
        <v>-1289.9699999999866</v>
      </c>
    </row>
    <row r="50" spans="2:13" ht="12.75">
      <c r="B50" t="s">
        <v>35</v>
      </c>
      <c r="E50" s="2"/>
      <c r="M50" s="2">
        <v>9185.98</v>
      </c>
    </row>
    <row r="52" spans="2:5" ht="12.75">
      <c r="B52" t="s">
        <v>544</v>
      </c>
      <c r="E52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0"/>
  <sheetViews>
    <sheetView workbookViewId="0" topLeftCell="A25">
      <selection activeCell="M53" sqref="H53:M53"/>
    </sheetView>
  </sheetViews>
  <sheetFormatPr defaultColWidth="9.00390625" defaultRowHeight="12.75"/>
  <cols>
    <col min="8" max="8" width="10.25390625" style="0" customWidth="1"/>
    <col min="9" max="9" width="0.12890625" style="0" customWidth="1"/>
    <col min="10" max="12" width="9.125" style="0" hidden="1" customWidth="1"/>
  </cols>
  <sheetData>
    <row r="2" ht="12.75">
      <c r="D2" s="3" t="s">
        <v>0</v>
      </c>
    </row>
    <row r="3" ht="12.75">
      <c r="D3" s="3" t="s">
        <v>1</v>
      </c>
    </row>
    <row r="4" ht="12.75">
      <c r="D4" s="3" t="s">
        <v>729</v>
      </c>
    </row>
    <row r="5" ht="12.75">
      <c r="D5" s="3" t="s">
        <v>36</v>
      </c>
    </row>
    <row r="6" spans="2:13" ht="12.75">
      <c r="B6" t="s">
        <v>12</v>
      </c>
      <c r="M6" s="2">
        <v>51809.05</v>
      </c>
    </row>
    <row r="8" spans="2:3" ht="12.75">
      <c r="B8" s="2" t="s">
        <v>2</v>
      </c>
      <c r="C8" s="2"/>
    </row>
    <row r="10" spans="2:13" ht="12.75">
      <c r="B10" t="s">
        <v>3</v>
      </c>
      <c r="M10">
        <v>8984.62</v>
      </c>
    </row>
    <row r="11" spans="2:13" ht="12.75">
      <c r="B11" t="s">
        <v>4</v>
      </c>
      <c r="M11">
        <v>22831.24</v>
      </c>
    </row>
    <row r="12" spans="2:13" ht="12.75">
      <c r="B12" t="s">
        <v>5</v>
      </c>
      <c r="M12">
        <v>10179.05</v>
      </c>
    </row>
    <row r="13" spans="2:13" ht="12.75">
      <c r="B13" t="s">
        <v>6</v>
      </c>
      <c r="M13">
        <v>531.6</v>
      </c>
    </row>
    <row r="14" spans="2:13" ht="12.75">
      <c r="B14" t="s">
        <v>7</v>
      </c>
      <c r="M14">
        <v>116290.09</v>
      </c>
    </row>
    <row r="15" spans="2:13" ht="12.75">
      <c r="B15" t="s">
        <v>8</v>
      </c>
      <c r="M15">
        <v>23637.51</v>
      </c>
    </row>
    <row r="16" spans="2:13" ht="12.75">
      <c r="B16" t="s">
        <v>9</v>
      </c>
      <c r="M16">
        <v>54364.95</v>
      </c>
    </row>
    <row r="17" spans="2:13" ht="12.75">
      <c r="B17" s="2" t="s">
        <v>10</v>
      </c>
      <c r="M17" s="2">
        <f>SUM(M10:M16)</f>
        <v>236819.06</v>
      </c>
    </row>
    <row r="18" spans="2:13" ht="12.75">
      <c r="B18" t="s">
        <v>11</v>
      </c>
      <c r="M18">
        <v>229700.35</v>
      </c>
    </row>
    <row r="20" spans="2:13" ht="12.75">
      <c r="B20" t="s">
        <v>13</v>
      </c>
      <c r="M20" s="2">
        <f>M6+M17-M18</f>
        <v>58927.75999999998</v>
      </c>
    </row>
    <row r="22" spans="2:4" ht="12.75">
      <c r="B22" s="2" t="s">
        <v>14</v>
      </c>
      <c r="C22" s="2"/>
      <c r="D22" s="2"/>
    </row>
    <row r="24" spans="2:13" ht="12.75">
      <c r="B24" s="2" t="s">
        <v>15</v>
      </c>
      <c r="M24" s="2">
        <f>M16</f>
        <v>54364.95</v>
      </c>
    </row>
    <row r="26" spans="2:13" ht="12.75">
      <c r="B26" s="2" t="s">
        <v>16</v>
      </c>
      <c r="M26" s="2">
        <f>SUM(M28:M39)</f>
        <v>51319.119999999995</v>
      </c>
    </row>
    <row r="27" ht="12.75">
      <c r="B27" t="s">
        <v>40</v>
      </c>
    </row>
    <row r="28" spans="2:13" ht="12.75">
      <c r="B28" t="s">
        <v>17</v>
      </c>
      <c r="M28">
        <v>8668.92</v>
      </c>
    </row>
    <row r="29" spans="2:13" ht="12.75">
      <c r="B29" t="s">
        <v>18</v>
      </c>
      <c r="M29">
        <v>1184.52</v>
      </c>
    </row>
    <row r="30" spans="2:13" ht="12.75">
      <c r="B30" t="s">
        <v>19</v>
      </c>
      <c r="M30">
        <v>8238.12</v>
      </c>
    </row>
    <row r="31" spans="2:13" ht="12.75">
      <c r="B31" t="s">
        <v>96</v>
      </c>
      <c r="M31">
        <v>2907.6</v>
      </c>
    </row>
    <row r="32" spans="2:13" ht="12.75">
      <c r="B32" t="s">
        <v>20</v>
      </c>
      <c r="M32">
        <v>0</v>
      </c>
    </row>
    <row r="33" spans="2:13" ht="12.75">
      <c r="B33" t="s">
        <v>21</v>
      </c>
      <c r="M33">
        <v>5007.48</v>
      </c>
    </row>
    <row r="34" spans="2:13" ht="12.75">
      <c r="B34" t="s">
        <v>22</v>
      </c>
      <c r="M34">
        <v>1184.52</v>
      </c>
    </row>
    <row r="35" spans="2:13" ht="12.75">
      <c r="B35" t="s">
        <v>23</v>
      </c>
      <c r="M35">
        <v>8507.4</v>
      </c>
    </row>
    <row r="36" ht="12.75">
      <c r="B36" t="s">
        <v>24</v>
      </c>
    </row>
    <row r="37" ht="12.75">
      <c r="B37" t="s">
        <v>25</v>
      </c>
    </row>
    <row r="38" ht="12.75">
      <c r="B38" t="s">
        <v>32</v>
      </c>
    </row>
    <row r="39" spans="2:13" ht="12.75">
      <c r="B39" t="s">
        <v>33</v>
      </c>
      <c r="M39" s="2">
        <f>SUM(M42:M46)</f>
        <v>15620.560000000001</v>
      </c>
    </row>
    <row r="40" ht="12.75">
      <c r="B40" t="s">
        <v>31</v>
      </c>
    </row>
    <row r="41" ht="12.75">
      <c r="B41" t="s">
        <v>37</v>
      </c>
    </row>
    <row r="42" spans="2:13" ht="12.75">
      <c r="B42" t="s">
        <v>64</v>
      </c>
      <c r="M42">
        <v>4442.16</v>
      </c>
    </row>
    <row r="43" spans="2:13" ht="12.75">
      <c r="B43" t="s">
        <v>493</v>
      </c>
      <c r="I43">
        <v>2126.38</v>
      </c>
      <c r="K43">
        <v>112.75</v>
      </c>
      <c r="M43">
        <f>I43+K43+L43</f>
        <v>2239.13</v>
      </c>
    </row>
    <row r="44" spans="2:13" ht="12.75">
      <c r="B44" t="s">
        <v>494</v>
      </c>
      <c r="I44">
        <v>2919.98</v>
      </c>
      <c r="M44">
        <f>I44+K44</f>
        <v>2919.98</v>
      </c>
    </row>
    <row r="45" spans="2:13" ht="12.75">
      <c r="B45" t="s">
        <v>495</v>
      </c>
      <c r="I45">
        <v>2362.65</v>
      </c>
      <c r="K45">
        <v>770.94</v>
      </c>
      <c r="M45">
        <f>I45+K45</f>
        <v>3133.59</v>
      </c>
    </row>
    <row r="46" spans="2:13" ht="12.75">
      <c r="B46" t="s">
        <v>496</v>
      </c>
      <c r="G46" t="s">
        <v>698</v>
      </c>
      <c r="I46">
        <v>2085.7</v>
      </c>
      <c r="J46">
        <v>800</v>
      </c>
      <c r="M46">
        <f>I46+J46</f>
        <v>2885.7</v>
      </c>
    </row>
    <row r="47" spans="2:13" ht="12.75">
      <c r="B47" s="12" t="s">
        <v>39</v>
      </c>
      <c r="C47" s="12"/>
      <c r="D47" s="12"/>
      <c r="M47" s="2">
        <f>M24-M26</f>
        <v>3045.8300000000017</v>
      </c>
    </row>
    <row r="48" spans="2:13" ht="12.75">
      <c r="B48" t="s">
        <v>35</v>
      </c>
      <c r="E48" s="2"/>
      <c r="M48" s="2">
        <v>19239.68</v>
      </c>
    </row>
    <row r="50" spans="2:6" ht="12.75">
      <c r="B50" t="s">
        <v>605</v>
      </c>
      <c r="F50" t="s">
        <v>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2012-04-04T06:01:04Z</cp:lastPrinted>
  <dcterms:created xsi:type="dcterms:W3CDTF">2012-02-14T08:37:16Z</dcterms:created>
  <dcterms:modified xsi:type="dcterms:W3CDTF">2012-04-06T05:40:10Z</dcterms:modified>
  <cp:category/>
  <cp:version/>
  <cp:contentType/>
  <cp:contentStatus/>
</cp:coreProperties>
</file>